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9416" windowHeight="9516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/>
</workbook>
</file>

<file path=xl/calcChain.xml><?xml version="1.0" encoding="utf-8"?>
<calcChain xmlns="http://schemas.openxmlformats.org/spreadsheetml/2006/main">
  <c r="T39" i="3"/>
  <c r="Q11" i="4" s="1"/>
  <c r="AN42" i="2"/>
  <c r="AP42" s="1"/>
  <c r="M11" i="4" s="1"/>
  <c r="AO42" i="2"/>
  <c r="L11" i="4" s="1"/>
  <c r="AR42" i="2"/>
  <c r="O11" i="4" s="1"/>
  <c r="G11"/>
  <c r="N11"/>
  <c r="AZ42" i="1"/>
  <c r="BA42"/>
  <c r="BB42" s="1"/>
  <c r="I11" i="4" s="1"/>
  <c r="BC42" i="1"/>
  <c r="N7" i="4"/>
  <c r="N6"/>
  <c r="K16"/>
  <c r="N16"/>
  <c r="N10"/>
  <c r="K15"/>
  <c r="N15"/>
  <c r="N9"/>
  <c r="K14"/>
  <c r="N14"/>
  <c r="L17"/>
  <c r="N17"/>
  <c r="K20"/>
  <c r="N20"/>
  <c r="L13"/>
  <c r="N13"/>
  <c r="K21"/>
  <c r="N21"/>
  <c r="N8"/>
  <c r="K18"/>
  <c r="N18"/>
  <c r="N12"/>
  <c r="K19"/>
  <c r="N19"/>
  <c r="L22"/>
  <c r="N22"/>
  <c r="N5"/>
  <c r="T22" i="3"/>
  <c r="Q5" i="4" s="1"/>
  <c r="AR26" i="2"/>
  <c r="AR27"/>
  <c r="AR28"/>
  <c r="AR29"/>
  <c r="AR30"/>
  <c r="AR31"/>
  <c r="AR32"/>
  <c r="AR33"/>
  <c r="AR34"/>
  <c r="AR35"/>
  <c r="AR36"/>
  <c r="AR37"/>
  <c r="AR38"/>
  <c r="AR39"/>
  <c r="AR40"/>
  <c r="AR41"/>
  <c r="AR25"/>
  <c r="AO26"/>
  <c r="L7" i="4" s="1"/>
  <c r="AO27" i="2"/>
  <c r="L6" i="4" s="1"/>
  <c r="AO28" i="2"/>
  <c r="L16" i="4" s="1"/>
  <c r="AO29" i="2"/>
  <c r="L10" i="4" s="1"/>
  <c r="AO30" i="2"/>
  <c r="L15" i="4" s="1"/>
  <c r="AO31" i="2"/>
  <c r="L9" i="4" s="1"/>
  <c r="AO32" i="2"/>
  <c r="L14" i="4" s="1"/>
  <c r="AO33" i="2"/>
  <c r="AO34"/>
  <c r="L20" i="4" s="1"/>
  <c r="AO35" i="2"/>
  <c r="AO36"/>
  <c r="L21" i="4" s="1"/>
  <c r="AO37" i="2"/>
  <c r="L8" i="4" s="1"/>
  <c r="AO38" i="2"/>
  <c r="L18" i="4" s="1"/>
  <c r="AO39" i="2"/>
  <c r="L12" i="4" s="1"/>
  <c r="AO40" i="2"/>
  <c r="L19" i="4" s="1"/>
  <c r="AO41" i="2"/>
  <c r="AO25"/>
  <c r="L5" i="4" s="1"/>
  <c r="AN26" i="2"/>
  <c r="K7" i="4" s="1"/>
  <c r="AN27" i="2"/>
  <c r="K6" i="4" s="1"/>
  <c r="AN28" i="2"/>
  <c r="AN29"/>
  <c r="K10" i="4" s="1"/>
  <c r="AN30" i="2"/>
  <c r="AN31"/>
  <c r="K9" i="4" s="1"/>
  <c r="AN32" i="2"/>
  <c r="AN33"/>
  <c r="K17" i="4" s="1"/>
  <c r="AN34" i="2"/>
  <c r="AN35"/>
  <c r="K13" i="4" s="1"/>
  <c r="AN36" i="2"/>
  <c r="AN37"/>
  <c r="K8" i="4" s="1"/>
  <c r="AN38" i="2"/>
  <c r="AN39"/>
  <c r="K12" i="4" s="1"/>
  <c r="AN40" i="2"/>
  <c r="AN41"/>
  <c r="K22" i="4" s="1"/>
  <c r="AN25" i="2"/>
  <c r="K5" i="4" s="1"/>
  <c r="AO5" i="2"/>
  <c r="AO6"/>
  <c r="AO7"/>
  <c r="AO8"/>
  <c r="AO9"/>
  <c r="AO10"/>
  <c r="AO11"/>
  <c r="AO12"/>
  <c r="AO13"/>
  <c r="AO14"/>
  <c r="AO15"/>
  <c r="AO16"/>
  <c r="AO17"/>
  <c r="AO18"/>
  <c r="AO19"/>
  <c r="AO20"/>
  <c r="AO4"/>
  <c r="AF26"/>
  <c r="AF27"/>
  <c r="AF28"/>
  <c r="AF29"/>
  <c r="AF30"/>
  <c r="AF31"/>
  <c r="AF32"/>
  <c r="AF33"/>
  <c r="AF34"/>
  <c r="AF35"/>
  <c r="AF36"/>
  <c r="AF37"/>
  <c r="AF38"/>
  <c r="AF39"/>
  <c r="AF40"/>
  <c r="AF41"/>
  <c r="AF25"/>
  <c r="W26"/>
  <c r="W27"/>
  <c r="W28"/>
  <c r="W29"/>
  <c r="W30"/>
  <c r="W31"/>
  <c r="W32"/>
  <c r="W33"/>
  <c r="W34"/>
  <c r="W35"/>
  <c r="W36"/>
  <c r="W37"/>
  <c r="W38"/>
  <c r="W39"/>
  <c r="W40"/>
  <c r="W41"/>
  <c r="W25"/>
  <c r="N26"/>
  <c r="N27"/>
  <c r="N28"/>
  <c r="N29"/>
  <c r="N30"/>
  <c r="N31"/>
  <c r="N32"/>
  <c r="N33"/>
  <c r="N34"/>
  <c r="N35"/>
  <c r="N36"/>
  <c r="N37"/>
  <c r="N38"/>
  <c r="N39"/>
  <c r="N40"/>
  <c r="N41"/>
  <c r="N25"/>
  <c r="E26"/>
  <c r="E27"/>
  <c r="E28"/>
  <c r="E29"/>
  <c r="E30"/>
  <c r="E31"/>
  <c r="E32"/>
  <c r="E33"/>
  <c r="E34"/>
  <c r="E35"/>
  <c r="E36"/>
  <c r="E37"/>
  <c r="E38"/>
  <c r="E39"/>
  <c r="E40"/>
  <c r="E41"/>
  <c r="E25"/>
  <c r="AF5"/>
  <c r="AF6"/>
  <c r="AF7"/>
  <c r="AF8"/>
  <c r="AF9"/>
  <c r="AF10"/>
  <c r="AF11"/>
  <c r="AF12"/>
  <c r="AF13"/>
  <c r="AF14"/>
  <c r="AF15"/>
  <c r="AF16"/>
  <c r="AF17"/>
  <c r="AF18"/>
  <c r="AF19"/>
  <c r="AF20"/>
  <c r="AF4"/>
  <c r="W5"/>
  <c r="W6"/>
  <c r="W7"/>
  <c r="W8"/>
  <c r="W9"/>
  <c r="W10"/>
  <c r="W11"/>
  <c r="W12"/>
  <c r="W13"/>
  <c r="W14"/>
  <c r="W15"/>
  <c r="W16"/>
  <c r="W17"/>
  <c r="W18"/>
  <c r="W19"/>
  <c r="W20"/>
  <c r="W4"/>
  <c r="N5"/>
  <c r="N6"/>
  <c r="N7"/>
  <c r="N8"/>
  <c r="N9"/>
  <c r="N10"/>
  <c r="N11"/>
  <c r="N12"/>
  <c r="N13"/>
  <c r="N14"/>
  <c r="N15"/>
  <c r="N16"/>
  <c r="N17"/>
  <c r="N18"/>
  <c r="N19"/>
  <c r="N20"/>
  <c r="N4"/>
  <c r="E5"/>
  <c r="AM26" s="1"/>
  <c r="J7" i="4" s="1"/>
  <c r="E6" i="2"/>
  <c r="AM27" s="1"/>
  <c r="J6" i="4" s="1"/>
  <c r="E7" i="2"/>
  <c r="AM28" s="1"/>
  <c r="J16" i="4" s="1"/>
  <c r="E8" i="2"/>
  <c r="AM29" s="1"/>
  <c r="J10" i="4" s="1"/>
  <c r="E9" i="2"/>
  <c r="AM30" s="1"/>
  <c r="J15" i="4" s="1"/>
  <c r="E10" i="2"/>
  <c r="AM31" s="1"/>
  <c r="J9" i="4" s="1"/>
  <c r="E11" i="2"/>
  <c r="AM32" s="1"/>
  <c r="J14" i="4" s="1"/>
  <c r="E12" i="2"/>
  <c r="AM33" s="1"/>
  <c r="J17" i="4" s="1"/>
  <c r="E13" i="2"/>
  <c r="AM34" s="1"/>
  <c r="J20" i="4" s="1"/>
  <c r="E14" i="2"/>
  <c r="AM35" s="1"/>
  <c r="J13" i="4" s="1"/>
  <c r="E15" i="2"/>
  <c r="AM36" s="1"/>
  <c r="J21" i="4" s="1"/>
  <c r="E16" i="2"/>
  <c r="AM37" s="1"/>
  <c r="J8" i="4" s="1"/>
  <c r="E17" i="2"/>
  <c r="AM38" s="1"/>
  <c r="J18" i="4" s="1"/>
  <c r="E18" i="2"/>
  <c r="AM39" s="1"/>
  <c r="J12" i="4" s="1"/>
  <c r="E19" i="2"/>
  <c r="AM40" s="1"/>
  <c r="J19" i="4" s="1"/>
  <c r="E20" i="2"/>
  <c r="AM41" s="1"/>
  <c r="J22" i="4" s="1"/>
  <c r="E4" i="2"/>
  <c r="AM25" s="1"/>
  <c r="J5" i="4" s="1"/>
  <c r="S4" i="1"/>
  <c r="AO21" i="2"/>
  <c r="AF42"/>
  <c r="AP40"/>
  <c r="M19" i="4" s="1"/>
  <c r="AP38" i="2"/>
  <c r="M18" i="4" s="1"/>
  <c r="AP36" i="2"/>
  <c r="M21" i="4" s="1"/>
  <c r="AP34" i="2"/>
  <c r="M20" i="4" s="1"/>
  <c r="AP32" i="2"/>
  <c r="M14" i="4" s="1"/>
  <c r="AP30" i="2"/>
  <c r="M15" i="4" s="1"/>
  <c r="AP28" i="2"/>
  <c r="M16" i="4" s="1"/>
  <c r="BC26" i="1"/>
  <c r="O7" i="4" s="1"/>
  <c r="BC27" i="1"/>
  <c r="O6" i="4" s="1"/>
  <c r="BC28" i="1"/>
  <c r="O16" i="4" s="1"/>
  <c r="BC29" i="1"/>
  <c r="O10" i="4" s="1"/>
  <c r="BC30" i="1"/>
  <c r="O15" i="4" s="1"/>
  <c r="BC31" i="1"/>
  <c r="O9" i="4" s="1"/>
  <c r="BC32" i="1"/>
  <c r="O14" i="4" s="1"/>
  <c r="BC33" i="1"/>
  <c r="O17" i="4" s="1"/>
  <c r="BC34" i="1"/>
  <c r="O20" i="4" s="1"/>
  <c r="BC35" i="1"/>
  <c r="O13" i="4" s="1"/>
  <c r="BC36" i="1"/>
  <c r="O21" i="4" s="1"/>
  <c r="BC37" i="1"/>
  <c r="O8" i="4" s="1"/>
  <c r="BC38" i="1"/>
  <c r="O18" i="4" s="1"/>
  <c r="BC39" i="1"/>
  <c r="O12" i="4" s="1"/>
  <c r="BC40" i="1"/>
  <c r="O19" i="4" s="1"/>
  <c r="BC41" i="1"/>
  <c r="O22" i="4" s="1"/>
  <c r="BC25" i="1"/>
  <c r="O5" i="4" s="1"/>
  <c r="AN26" i="1"/>
  <c r="AN27"/>
  <c r="AN28"/>
  <c r="AN29"/>
  <c r="AN30"/>
  <c r="AN31"/>
  <c r="AN32"/>
  <c r="AN33"/>
  <c r="AN34"/>
  <c r="AN35"/>
  <c r="AN36"/>
  <c r="AN37"/>
  <c r="AN38"/>
  <c r="AN39"/>
  <c r="AN40"/>
  <c r="AN41"/>
  <c r="AN42"/>
  <c r="AN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25"/>
  <c r="S26"/>
  <c r="S27"/>
  <c r="S28"/>
  <c r="S29"/>
  <c r="S30"/>
  <c r="S31"/>
  <c r="S32"/>
  <c r="S33"/>
  <c r="S34"/>
  <c r="S35"/>
  <c r="S36"/>
  <c r="S37"/>
  <c r="S38"/>
  <c r="S39"/>
  <c r="S40"/>
  <c r="S41"/>
  <c r="S42"/>
  <c r="S25"/>
  <c r="G26"/>
  <c r="G27"/>
  <c r="G28"/>
  <c r="G29"/>
  <c r="G30"/>
  <c r="G31"/>
  <c r="G32"/>
  <c r="G33"/>
  <c r="G34"/>
  <c r="G35"/>
  <c r="G36"/>
  <c r="G37"/>
  <c r="G38"/>
  <c r="G39"/>
  <c r="G40"/>
  <c r="G41"/>
  <c r="G42"/>
  <c r="G25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4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25"/>
  <c r="P26"/>
  <c r="P27"/>
  <c r="P28"/>
  <c r="P29"/>
  <c r="P30"/>
  <c r="P31"/>
  <c r="P32"/>
  <c r="P33"/>
  <c r="P34"/>
  <c r="P35"/>
  <c r="P36"/>
  <c r="P37"/>
  <c r="P38"/>
  <c r="P39"/>
  <c r="P40"/>
  <c r="P41"/>
  <c r="P42"/>
  <c r="P25"/>
  <c r="D26"/>
  <c r="D27"/>
  <c r="D28"/>
  <c r="D29"/>
  <c r="D30"/>
  <c r="D31"/>
  <c r="D32"/>
  <c r="D33"/>
  <c r="D34"/>
  <c r="D35"/>
  <c r="D36"/>
  <c r="D37"/>
  <c r="D38"/>
  <c r="D39"/>
  <c r="D40"/>
  <c r="D41"/>
  <c r="D42"/>
  <c r="D25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4"/>
  <c r="S5"/>
  <c r="S6"/>
  <c r="S7"/>
  <c r="S8"/>
  <c r="S9"/>
  <c r="S10"/>
  <c r="S11"/>
  <c r="S12"/>
  <c r="S13"/>
  <c r="S14"/>
  <c r="S15"/>
  <c r="S16"/>
  <c r="S17"/>
  <c r="S18"/>
  <c r="S19"/>
  <c r="S20"/>
  <c r="S21"/>
  <c r="P5"/>
  <c r="P6"/>
  <c r="P7"/>
  <c r="P8"/>
  <c r="P9"/>
  <c r="P10"/>
  <c r="P11"/>
  <c r="P12"/>
  <c r="P13"/>
  <c r="P14"/>
  <c r="P15"/>
  <c r="P16"/>
  <c r="P17"/>
  <c r="P18"/>
  <c r="P19"/>
  <c r="P20"/>
  <c r="P21"/>
  <c r="P4"/>
  <c r="D4"/>
  <c r="D5"/>
  <c r="D6"/>
  <c r="D7"/>
  <c r="D8"/>
  <c r="D9"/>
  <c r="D10"/>
  <c r="D11"/>
  <c r="D12"/>
  <c r="D13"/>
  <c r="D14"/>
  <c r="D15"/>
  <c r="D16"/>
  <c r="D17"/>
  <c r="D18"/>
  <c r="D19"/>
  <c r="D20"/>
  <c r="D21"/>
  <c r="AY42" s="1"/>
  <c r="F11" i="4" s="1"/>
  <c r="G4" i="1"/>
  <c r="G5"/>
  <c r="G6"/>
  <c r="G7"/>
  <c r="G8"/>
  <c r="G9"/>
  <c r="G10"/>
  <c r="G11"/>
  <c r="G12"/>
  <c r="G13"/>
  <c r="G14"/>
  <c r="G15"/>
  <c r="G16"/>
  <c r="G17"/>
  <c r="G18"/>
  <c r="G19"/>
  <c r="W21" i="2"/>
  <c r="AZ37" i="1"/>
  <c r="G8" i="4" s="1"/>
  <c r="BA37" i="1"/>
  <c r="H8" i="4" s="1"/>
  <c r="T38" i="3"/>
  <c r="Q22" i="4" s="1"/>
  <c r="W42" i="2"/>
  <c r="AF21"/>
  <c r="N42"/>
  <c r="E42"/>
  <c r="N21"/>
  <c r="E21"/>
  <c r="AM42" s="1"/>
  <c r="J11" i="4" s="1"/>
  <c r="AZ41" i="1"/>
  <c r="G22" i="4" s="1"/>
  <c r="BA41" i="1"/>
  <c r="H22" i="4" s="1"/>
  <c r="G20" i="1"/>
  <c r="G21"/>
  <c r="AY40"/>
  <c r="F19" i="4" s="1"/>
  <c r="T23" i="3"/>
  <c r="Q7" i="4" s="1"/>
  <c r="T36" i="3"/>
  <c r="Q12" i="4" s="1"/>
  <c r="AZ26" i="1"/>
  <c r="G7" i="4" s="1"/>
  <c r="BA26" i="1"/>
  <c r="H7" i="4" s="1"/>
  <c r="AZ27" i="1"/>
  <c r="G6" i="4" s="1"/>
  <c r="BA27" i="1"/>
  <c r="H6" i="4" s="1"/>
  <c r="AZ28" i="1"/>
  <c r="G16" i="4" s="1"/>
  <c r="BA28" i="1"/>
  <c r="H16" i="4" s="1"/>
  <c r="AZ29" i="1"/>
  <c r="G10" i="4" s="1"/>
  <c r="BA29" i="1"/>
  <c r="H10" i="4" s="1"/>
  <c r="AZ30" i="1"/>
  <c r="G15" i="4" s="1"/>
  <c r="BA30" i="1"/>
  <c r="H15" i="4" s="1"/>
  <c r="AZ31" i="1"/>
  <c r="G9" i="4" s="1"/>
  <c r="BA31" i="1"/>
  <c r="H9" i="4" s="1"/>
  <c r="AZ32" i="1"/>
  <c r="G14" i="4" s="1"/>
  <c r="BA32" i="1"/>
  <c r="H14" i="4" s="1"/>
  <c r="AZ33" i="1"/>
  <c r="G17" i="4" s="1"/>
  <c r="BA33" i="1"/>
  <c r="H17" i="4" s="1"/>
  <c r="AZ34" i="1"/>
  <c r="G20" i="4" s="1"/>
  <c r="BA34" i="1"/>
  <c r="H20" i="4" s="1"/>
  <c r="AZ35" i="1"/>
  <c r="G13" i="4" s="1"/>
  <c r="BA35" i="1"/>
  <c r="H13" i="4" s="1"/>
  <c r="AZ36" i="1"/>
  <c r="G21" i="4" s="1"/>
  <c r="BA36" i="1"/>
  <c r="H21" i="4" s="1"/>
  <c r="AZ38" i="1"/>
  <c r="G18" i="4" s="1"/>
  <c r="BA38" i="1"/>
  <c r="H18" i="4" s="1"/>
  <c r="AZ39" i="1"/>
  <c r="G12" i="4" s="1"/>
  <c r="BA39" i="1"/>
  <c r="H12" i="4" s="1"/>
  <c r="AZ25" i="1"/>
  <c r="G5" i="4" s="1"/>
  <c r="BA25" i="1"/>
  <c r="T37" i="3"/>
  <c r="Q19" i="4" s="1"/>
  <c r="AZ40" i="1"/>
  <c r="G19" i="4" s="1"/>
  <c r="BA40" i="1"/>
  <c r="H19" i="4" s="1"/>
  <c r="T24" i="3"/>
  <c r="Q6" i="4" s="1"/>
  <c r="T25" i="3"/>
  <c r="Q16" i="4" s="1"/>
  <c r="T26" i="3"/>
  <c r="Q10" i="4" s="1"/>
  <c r="T27" i="3"/>
  <c r="Q15" i="4" s="1"/>
  <c r="T28" i="3"/>
  <c r="Q9" i="4" s="1"/>
  <c r="T29" i="3"/>
  <c r="Q14" i="4" s="1"/>
  <c r="T30" i="3"/>
  <c r="Q17" i="4" s="1"/>
  <c r="T31" i="3"/>
  <c r="Q20" i="4" s="1"/>
  <c r="T32" i="3"/>
  <c r="Q13" i="4" s="1"/>
  <c r="T33" i="3"/>
  <c r="Q21" i="4" s="1"/>
  <c r="T34" i="3"/>
  <c r="Q8" i="4" s="1"/>
  <c r="T35" i="3"/>
  <c r="Q18" i="4" s="1"/>
  <c r="AP26" i="2" l="1"/>
  <c r="M7" i="4" s="1"/>
  <c r="AP25" i="2"/>
  <c r="M5" i="4" s="1"/>
  <c r="AP27" i="2"/>
  <c r="M6" i="4" s="1"/>
  <c r="AP29" i="2"/>
  <c r="M10" i="4" s="1"/>
  <c r="AP31" i="2"/>
  <c r="M9" i="4" s="1"/>
  <c r="AP33" i="2"/>
  <c r="M17" i="4" s="1"/>
  <c r="AP35" i="2"/>
  <c r="M13" i="4" s="1"/>
  <c r="AP37" i="2"/>
  <c r="M8" i="4" s="1"/>
  <c r="AP39" i="2"/>
  <c r="M12" i="4" s="1"/>
  <c r="AP41" i="2"/>
  <c r="M22" i="4" s="1"/>
  <c r="H11"/>
  <c r="K11"/>
  <c r="E11"/>
  <c r="BB37" i="1"/>
  <c r="I8" i="4" s="1"/>
  <c r="AY25" i="1"/>
  <c r="F5" i="4" s="1"/>
  <c r="E5" s="1"/>
  <c r="E19"/>
  <c r="BB41" i="1"/>
  <c r="I22" i="4" s="1"/>
  <c r="BB40" i="1"/>
  <c r="I19" i="4" s="1"/>
  <c r="AY41" i="1"/>
  <c r="F22" i="4" s="1"/>
  <c r="E22" s="1"/>
  <c r="BB26" i="1"/>
  <c r="I7" i="4" s="1"/>
  <c r="BB39" i="1"/>
  <c r="I12" i="4" s="1"/>
  <c r="BB35" i="1"/>
  <c r="I13" i="4" s="1"/>
  <c r="BB33" i="1"/>
  <c r="I17" i="4" s="1"/>
  <c r="BB31" i="1"/>
  <c r="I9" i="4" s="1"/>
  <c r="BB29" i="1"/>
  <c r="I10" i="4" s="1"/>
  <c r="BB27" i="1"/>
  <c r="I6" i="4" s="1"/>
  <c r="BB25" i="1"/>
  <c r="I5" i="4" s="1"/>
  <c r="BB38" i="1"/>
  <c r="I18" i="4" s="1"/>
  <c r="BB36" i="1"/>
  <c r="I21" i="4" s="1"/>
  <c r="BB34" i="1"/>
  <c r="I20" i="4" s="1"/>
  <c r="BB32" i="1"/>
  <c r="I14" i="4" s="1"/>
  <c r="BB30" i="1"/>
  <c r="I15" i="4" s="1"/>
  <c r="BB28" i="1"/>
  <c r="I16" i="4" s="1"/>
  <c r="AY37" i="1"/>
  <c r="F8" i="4" s="1"/>
  <c r="AY34" i="1"/>
  <c r="F20" i="4" s="1"/>
  <c r="E20" s="1"/>
  <c r="AY29" i="1"/>
  <c r="F10" i="4" s="1"/>
  <c r="E10" s="1"/>
  <c r="AY28" i="1"/>
  <c r="F16" i="4" s="1"/>
  <c r="AY30" i="1"/>
  <c r="F15" i="4" s="1"/>
  <c r="AY32" i="1"/>
  <c r="F14" i="4" s="1"/>
  <c r="AY36" i="1"/>
  <c r="F21" i="4" s="1"/>
  <c r="E21" s="1"/>
  <c r="AY39" i="1"/>
  <c r="F12" i="4" s="1"/>
  <c r="AY35" i="1"/>
  <c r="F13" i="4" s="1"/>
  <c r="AY33" i="1"/>
  <c r="F17" i="4" s="1"/>
  <c r="E17" s="1"/>
  <c r="AY31" i="1"/>
  <c r="F9" i="4" s="1"/>
  <c r="E9" s="1"/>
  <c r="AY26" i="1"/>
  <c r="F7" i="4" s="1"/>
  <c r="AY38" i="1"/>
  <c r="F18" i="4" s="1"/>
  <c r="AY27" i="1"/>
  <c r="F6" i="4" s="1"/>
  <c r="E6" s="1"/>
  <c r="H5"/>
  <c r="E7" l="1"/>
  <c r="E16"/>
  <c r="E8"/>
  <c r="E18"/>
  <c r="E13"/>
  <c r="E14"/>
  <c r="E15"/>
  <c r="E12"/>
</calcChain>
</file>

<file path=xl/sharedStrings.xml><?xml version="1.0" encoding="utf-8"?>
<sst xmlns="http://schemas.openxmlformats.org/spreadsheetml/2006/main" count="679" uniqueCount="103">
  <si>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</si>
  <si>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</si>
  <si>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</si>
  <si>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</si>
  <si>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</si>
  <si>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</si>
  <si>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</si>
  <si>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</si>
  <si>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</si>
  <si>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</si>
  <si>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</si>
  <si>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</si>
  <si>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</si>
  <si>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</si>
  <si>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</si>
  <si>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</si>
  <si>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</si>
  <si>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</si>
  <si>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</si>
  <si>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</si>
  <si>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</si>
  <si>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</si>
  <si>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</si>
  <si>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</si>
  <si>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</si>
  <si>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</si>
  <si>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</si>
  <si>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</si>
  <si>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</si>
  <si>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</si>
  <si>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</si>
  <si>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</si>
  <si>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</si>
  <si>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</si>
  <si>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</si>
  <si>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</si>
  <si>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</si>
  <si>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</si>
  <si>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</si>
  <si>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</si>
  <si>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</si>
  <si>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</si>
  <si>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</si>
  <si>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</si>
  <si>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</si>
  <si>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</si>
  <si>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</si>
  <si>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</si>
  <si>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</si>
  <si>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</si>
  <si>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</si>
  <si>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</si>
  <si>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</si>
  <si>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</si>
  <si>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</si>
  <si>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</si>
  <si>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</si>
  <si>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</si>
  <si>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</si>
  <si>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</si>
  <si>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</si>
  <si>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</si>
  <si>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</si>
  <si>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</si>
  <si>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</si>
  <si>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</si>
  <si>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</si>
  <si>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</si>
  <si>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</si>
  <si>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</si>
  <si>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</si>
  <si>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</si>
  <si>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</si>
  <si>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</si>
  <si>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</si>
  <si>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</si>
  <si>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※１　勝率が　６０%以上⇒黄色、７０％以上⇒橙色、８０％以上⇒赤色　　※２　名前の着色は現時点での「都道府県シード権」獲得者</t>
    <rPh sb="13" eb="15">
      <t>キイロ</t>
    </rPh>
    <rPh sb="19" eb="21">
      <t>イジョウ</t>
    </rPh>
    <rPh sb="22" eb="23">
      <t>ダイダイ</t>
    </rPh>
    <rPh sb="23" eb="24">
      <t>イロ</t>
    </rPh>
    <rPh sb="28" eb="30">
      <t>イジョウ</t>
    </rPh>
    <rPh sb="31" eb="32">
      <t>アカ</t>
    </rPh>
    <rPh sb="32" eb="33">
      <t>イロ</t>
    </rPh>
    <rPh sb="38" eb="40">
      <t>ナマエ</t>
    </rPh>
    <rPh sb="41" eb="43">
      <t>チャクショク</t>
    </rPh>
    <rPh sb="44" eb="47">
      <t>ゲンジテン</t>
    </rPh>
    <rPh sb="50" eb="54">
      <t>トドウフケン</t>
    </rPh>
    <rPh sb="57" eb="58">
      <t>ケン</t>
    </rPh>
    <rPh sb="59" eb="61">
      <t>カクトク</t>
    </rPh>
    <rPh sb="61" eb="62">
      <t>シャ</t>
    </rPh>
    <phoneticPr fontId="1"/>
  </si>
  <si>
    <t>総
ハイラン
数</t>
    <rPh sb="0" eb="1">
      <t>ソウ</t>
    </rPh>
    <rPh sb="7" eb="8">
      <t>スウ</t>
    </rPh>
    <phoneticPr fontId="1"/>
  </si>
  <si>
    <t>ベスト
ハイラン</t>
    <phoneticPr fontId="1"/>
  </si>
  <si>
    <t>巽　大地</t>
    <rPh sb="0" eb="1">
      <t>タツミ</t>
    </rPh>
    <rPh sb="2" eb="4">
      <t>ダイチ</t>
    </rPh>
    <phoneticPr fontId="1"/>
  </si>
  <si>
    <t>-</t>
    <phoneticPr fontId="1"/>
  </si>
  <si>
    <t>公式戦・オープン戦</t>
  </si>
  <si>
    <t>予選・ローカル戦</t>
    <phoneticPr fontId="1"/>
  </si>
  <si>
    <t>シルバー
スター</t>
    <phoneticPr fontId="1"/>
  </si>
  <si>
    <t>トップガン</t>
    <phoneticPr fontId="1"/>
  </si>
  <si>
    <t>プールギャング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</si>
  <si>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</si>
  <si>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</si>
  <si>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イベント
出席</t>
    <rPh sb="5" eb="7">
      <t>シュッセキ</t>
    </rPh>
    <phoneticPr fontId="1"/>
  </si>
  <si>
    <t>和奈滋</t>
    <rPh sb="0" eb="3">
      <t>ワナジ</t>
    </rPh>
    <phoneticPr fontId="1"/>
  </si>
  <si>
    <t>関西・東海</t>
    <rPh sb="0" eb="2">
      <t>カンサイ</t>
    </rPh>
    <rPh sb="3" eb="5">
      <t>トウカイ</t>
    </rPh>
    <phoneticPr fontId="1"/>
  </si>
  <si>
    <t>阪神奈</t>
    <rPh sb="0" eb="2">
      <t>ハンシン</t>
    </rPh>
    <rPh sb="2" eb="3">
      <t>ナ</t>
    </rPh>
    <phoneticPr fontId="1"/>
  </si>
  <si>
    <t>神和奈</t>
    <rPh sb="0" eb="1">
      <t>シン</t>
    </rPh>
    <rPh sb="1" eb="2">
      <t>ワ</t>
    </rPh>
    <rPh sb="2" eb="3">
      <t>ナ</t>
    </rPh>
    <phoneticPr fontId="1"/>
  </si>
  <si>
    <t>神奈滋</t>
    <rPh sb="0" eb="1">
      <t>シン</t>
    </rPh>
    <rPh sb="1" eb="2">
      <t>ナ</t>
    </rPh>
    <rPh sb="2" eb="3">
      <t>ジ</t>
    </rPh>
    <phoneticPr fontId="1"/>
  </si>
  <si>
    <t>京奈滋</t>
    <rPh sb="0" eb="1">
      <t>ケイ</t>
    </rPh>
    <rPh sb="1" eb="2">
      <t>ナ</t>
    </rPh>
    <rPh sb="2" eb="3">
      <t>ジ</t>
    </rPh>
    <phoneticPr fontId="1"/>
  </si>
  <si>
    <t>都道府県</t>
    <rPh sb="0" eb="4">
      <t>トドウフケン</t>
    </rPh>
    <phoneticPr fontId="1"/>
  </si>
  <si>
    <t>5/13～5/14</t>
    <phoneticPr fontId="1"/>
  </si>
  <si>
    <t>ベストハイラン</t>
    <phoneticPr fontId="1"/>
  </si>
  <si>
    <t>総ハイラン数</t>
    <rPh sb="0" eb="1">
      <t>ソウ</t>
    </rPh>
    <rPh sb="5" eb="6">
      <t>スウ</t>
    </rPh>
    <phoneticPr fontId="1"/>
  </si>
  <si>
    <t>年間ハイラン記録</t>
    <rPh sb="0" eb="2">
      <t>ネンカン</t>
    </rPh>
    <rPh sb="6" eb="8">
      <t>キロク</t>
    </rPh>
    <phoneticPr fontId="1"/>
  </si>
  <si>
    <t>ベストハイラン</t>
    <phoneticPr fontId="1"/>
  </si>
  <si>
    <t>田尻　哲司</t>
    <rPh sb="0" eb="2">
      <t>タジリ</t>
    </rPh>
    <rPh sb="3" eb="5">
      <t>テツジ</t>
    </rPh>
    <phoneticPr fontId="1"/>
  </si>
  <si>
    <t>田尻　哲司</t>
    <rPh sb="0" eb="2">
      <t>タジリ</t>
    </rPh>
    <rPh sb="3" eb="5">
      <t>テツジ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</si>
</sst>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9" fontId="10" fillId="0" borderId="58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25" xfId="0" applyFont="1" applyFill="1" applyBorder="1" applyAlignment="1">
      <alignment horizontal="center" vertical="center" textRotation="255"/>
    </xf>
    <xf numFmtId="0" fontId="9" fillId="3" borderId="26" xfId="0" applyFont="1" applyFill="1" applyBorder="1" applyAlignment="1">
      <alignment horizontal="center" vertical="center" textRotation="255"/>
    </xf>
    <xf numFmtId="0" fontId="9" fillId="3" borderId="22" xfId="0" applyFont="1" applyFill="1" applyBorder="1" applyAlignment="1">
      <alignment horizontal="center" vertical="center" textRotation="255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42"/>
  <sheetViews>
    <sheetView workbookViewId="0">
      <selection activeCell="AD50" sqref="AD50:AD51"/>
    </sheetView>
  </sheetViews>
  <sheetFormatPr defaultColWidth="8.88671875" defaultRowHeight="13.2" customHeight="1"/>
  <cols>
    <col min="1" max="1" width="1.109375" style="30" customWidth="1"/>
    <col min="2" max="2" width="8.44140625" style="30" bestFit="1" customWidth="1"/>
    <col min="3" max="3" width="4.77734375" style="30" bestFit="1" customWidth="1"/>
    <col min="4" max="4" width="5.44140625" style="30" customWidth="1"/>
    <col min="5" max="5" width="3" style="30" bestFit="1" customWidth="1"/>
    <col min="6" max="6" width="3" style="30" customWidth="1"/>
    <col min="7" max="7" width="4" style="30" bestFit="1" customWidth="1"/>
    <col min="8" max="9" width="3.88671875" style="30" bestFit="1" customWidth="1"/>
    <col min="10" max="10" width="5.21875" style="30" bestFit="1" customWidth="1"/>
    <col min="11" max="11" width="5.33203125" style="30" bestFit="1" customWidth="1"/>
    <col min="12" max="12" width="4.44140625" style="30" bestFit="1" customWidth="1"/>
    <col min="13" max="13" width="2.21875" style="30" customWidth="1"/>
    <col min="14" max="14" width="8.44140625" style="30" bestFit="1" customWidth="1"/>
    <col min="15" max="15" width="4.77734375" style="30" bestFit="1" customWidth="1"/>
    <col min="16" max="16" width="5.21875" style="30" bestFit="1" customWidth="1"/>
    <col min="17" max="18" width="3" style="30" bestFit="1" customWidth="1"/>
    <col min="19" max="19" width="4" style="30" bestFit="1" customWidth="1"/>
    <col min="20" max="21" width="3.88671875" style="30" bestFit="1" customWidth="1"/>
    <col min="22" max="22" width="5.21875" style="30" bestFit="1" customWidth="1"/>
    <col min="23" max="23" width="5.33203125" style="30" bestFit="1" customWidth="1"/>
    <col min="24" max="24" width="4.44140625" style="30" bestFit="1" customWidth="1"/>
    <col min="25" max="25" width="2.21875" style="30" customWidth="1"/>
    <col min="26" max="26" width="8.44140625" style="30" bestFit="1" customWidth="1"/>
    <col min="27" max="27" width="4.77734375" style="30" bestFit="1" customWidth="1"/>
    <col min="28" max="28" width="5.21875" style="30" bestFit="1" customWidth="1"/>
    <col min="29" max="30" width="3" style="30" bestFit="1" customWidth="1"/>
    <col min="31" max="31" width="4" style="30" bestFit="1" customWidth="1"/>
    <col min="32" max="33" width="3.88671875" style="30" bestFit="1" customWidth="1"/>
    <col min="34" max="34" width="5.21875" style="30" bestFit="1" customWidth="1"/>
    <col min="35" max="35" width="5.33203125" style="30" bestFit="1" customWidth="1"/>
    <col min="36" max="36" width="4.44140625" style="30" bestFit="1" customWidth="1"/>
    <col min="37" max="37" width="2.21875" style="30" customWidth="1"/>
    <col min="38" max="38" width="8.44140625" style="30" bestFit="1" customWidth="1"/>
    <col min="39" max="39" width="4.77734375" style="30" bestFit="1" customWidth="1"/>
    <col min="40" max="40" width="5.21875" style="30" bestFit="1" customWidth="1"/>
    <col min="41" max="42" width="3" style="30" bestFit="1" customWidth="1"/>
    <col min="43" max="43" width="4" style="30" bestFit="1" customWidth="1"/>
    <col min="44" max="45" width="3.88671875" style="30" bestFit="1" customWidth="1"/>
    <col min="46" max="46" width="5.21875" style="30" bestFit="1" customWidth="1"/>
    <col min="47" max="47" width="5.33203125" style="30" bestFit="1" customWidth="1"/>
    <col min="48" max="48" width="4.44140625" style="30" bestFit="1" customWidth="1"/>
    <col min="49" max="49" width="2.21875" style="30" customWidth="1"/>
    <col min="50" max="50" width="8.44140625" style="30" bestFit="1" customWidth="1"/>
    <col min="51" max="54" width="6.6640625" style="30" customWidth="1"/>
    <col min="55" max="56" width="11.109375" style="30" customWidth="1"/>
    <col min="57" max="16384" width="8.88671875" style="30"/>
  </cols>
  <sheetData>
    <row r="1" spans="2:53" ht="13.2" customHeight="1" thickBot="1"/>
    <row r="2" spans="2:53" ht="13.2" customHeight="1" thickBot="1">
      <c r="B2" s="241"/>
      <c r="C2" s="31" t="s">
        <v>8</v>
      </c>
      <c r="D2" s="237" t="s">
        <v>84</v>
      </c>
      <c r="E2" s="238"/>
      <c r="F2" s="238"/>
      <c r="G2" s="238"/>
      <c r="H2" s="239"/>
      <c r="I2" s="237" t="s">
        <v>9</v>
      </c>
      <c r="J2" s="240"/>
      <c r="K2" s="243">
        <v>42743</v>
      </c>
      <c r="L2" s="244"/>
      <c r="N2" s="241"/>
      <c r="O2" s="31" t="s">
        <v>8</v>
      </c>
      <c r="P2" s="237" t="s">
        <v>85</v>
      </c>
      <c r="Q2" s="239"/>
      <c r="R2" s="239"/>
      <c r="S2" s="238"/>
      <c r="T2" s="239"/>
      <c r="U2" s="237" t="s">
        <v>9</v>
      </c>
      <c r="V2" s="240"/>
      <c r="W2" s="243">
        <v>42799</v>
      </c>
      <c r="X2" s="244"/>
      <c r="Z2" s="241"/>
      <c r="AA2" s="31" t="s">
        <v>8</v>
      </c>
      <c r="AB2" s="237" t="s">
        <v>84</v>
      </c>
      <c r="AC2" s="238"/>
      <c r="AD2" s="238"/>
      <c r="AE2" s="238"/>
      <c r="AF2" s="239"/>
      <c r="AG2" s="237" t="s">
        <v>9</v>
      </c>
      <c r="AH2" s="240"/>
      <c r="AI2" s="243">
        <v>42827</v>
      </c>
      <c r="AJ2" s="244"/>
      <c r="AL2" s="241"/>
      <c r="AM2" s="31" t="s">
        <v>8</v>
      </c>
      <c r="AN2" s="237" t="s">
        <v>86</v>
      </c>
      <c r="AO2" s="238"/>
      <c r="AP2" s="238"/>
      <c r="AQ2" s="238"/>
      <c r="AR2" s="239"/>
      <c r="AS2" s="237" t="s">
        <v>9</v>
      </c>
      <c r="AT2" s="240"/>
      <c r="AU2" s="243">
        <v>42876</v>
      </c>
      <c r="AV2" s="244"/>
      <c r="AX2" s="241"/>
      <c r="AY2" s="256" t="s">
        <v>43</v>
      </c>
      <c r="AZ2" s="247" t="s">
        <v>88</v>
      </c>
      <c r="BA2" s="245" t="s">
        <v>74</v>
      </c>
    </row>
    <row r="3" spans="2:53" ht="13.2" customHeight="1" thickBot="1">
      <c r="B3" s="242"/>
      <c r="C3" s="127" t="s">
        <v>13</v>
      </c>
      <c r="D3" s="144" t="s">
        <v>5</v>
      </c>
      <c r="E3" s="128" t="s">
        <v>24</v>
      </c>
      <c r="F3" s="130" t="s">
        <v>25</v>
      </c>
      <c r="G3" s="79" t="s">
        <v>69</v>
      </c>
      <c r="H3" s="145" t="s">
        <v>11</v>
      </c>
      <c r="I3" s="35" t="s">
        <v>12</v>
      </c>
      <c r="J3" s="37" t="s">
        <v>6</v>
      </c>
      <c r="K3" s="97" t="s">
        <v>3</v>
      </c>
      <c r="L3" s="31" t="s">
        <v>7</v>
      </c>
      <c r="N3" s="242"/>
      <c r="O3" s="32" t="s">
        <v>13</v>
      </c>
      <c r="P3" s="33" t="s">
        <v>5</v>
      </c>
      <c r="Q3" s="127" t="s">
        <v>24</v>
      </c>
      <c r="R3" s="130" t="s">
        <v>25</v>
      </c>
      <c r="S3" s="79" t="s">
        <v>69</v>
      </c>
      <c r="T3" s="34" t="s">
        <v>11</v>
      </c>
      <c r="U3" s="35" t="s">
        <v>12</v>
      </c>
      <c r="V3" s="36" t="s">
        <v>6</v>
      </c>
      <c r="W3" s="97" t="s">
        <v>3</v>
      </c>
      <c r="X3" s="31" t="s">
        <v>7</v>
      </c>
      <c r="Z3" s="242"/>
      <c r="AA3" s="32" t="s">
        <v>13</v>
      </c>
      <c r="AB3" s="33" t="s">
        <v>5</v>
      </c>
      <c r="AC3" s="127" t="s">
        <v>24</v>
      </c>
      <c r="AD3" s="129" t="s">
        <v>25</v>
      </c>
      <c r="AE3" s="34" t="s">
        <v>69</v>
      </c>
      <c r="AF3" s="34" t="s">
        <v>11</v>
      </c>
      <c r="AG3" s="35" t="s">
        <v>12</v>
      </c>
      <c r="AH3" s="36" t="s">
        <v>6</v>
      </c>
      <c r="AI3" s="37" t="s">
        <v>3</v>
      </c>
      <c r="AJ3" s="38" t="s">
        <v>7</v>
      </c>
      <c r="AL3" s="242"/>
      <c r="AM3" s="32" t="s">
        <v>13</v>
      </c>
      <c r="AN3" s="33" t="s">
        <v>5</v>
      </c>
      <c r="AO3" s="127" t="s">
        <v>24</v>
      </c>
      <c r="AP3" s="129" t="s">
        <v>25</v>
      </c>
      <c r="AQ3" s="34" t="s">
        <v>69</v>
      </c>
      <c r="AR3" s="34" t="s">
        <v>11</v>
      </c>
      <c r="AS3" s="35" t="s">
        <v>12</v>
      </c>
      <c r="AT3" s="36" t="s">
        <v>6</v>
      </c>
      <c r="AU3" s="37" t="s">
        <v>3</v>
      </c>
      <c r="AV3" s="38" t="s">
        <v>7</v>
      </c>
      <c r="AX3" s="242"/>
      <c r="AY3" s="257"/>
      <c r="AZ3" s="248"/>
      <c r="BA3" s="246"/>
    </row>
    <row r="4" spans="2:53" ht="13.2" customHeight="1">
      <c r="B4" s="67" t="s">
        <v>41</v>
      </c>
      <c r="C4" s="141">
        <v>1</v>
      </c>
      <c r="D4" s="92">
        <f t="shared" ref="D4:D21" si="0"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141">
        <v>7</v>
      </c>
      <c r="F4" s="142">
        <v>1</v>
      </c>
      <c r="G4" s="92">
        <f t="shared" ref="G4:G19" si="1">IF(E4="","",E4*5)</f>
        <v>35</v>
      </c>
      <c r="H4" s="143"/>
      <c r="I4" s="44">
        <v>2</v>
      </c>
      <c r="J4" s="40">
        <v>10</v>
      </c>
      <c r="K4" s="141"/>
      <c r="L4" s="40"/>
      <c r="N4" s="67" t="s">
        <v>41</v>
      </c>
      <c r="O4" s="84"/>
      <c r="P4" s="92" t="str">
        <f t="shared" ref="P4:P21" si="2">IF(O4=1,50,IF(O4=2,45,IF(O4=3,40,IF(O4=4,35,IF(O4=5,30,IF(O4=6,25,IF(O4=7,20,IF(O4=8,15,IF(O4=9,10,IF(O4=10,8,IF(O4=11,6,IF(O4=12,5,IF(O4=13,4,IF(O4=14,3,IF(O4=15,2,IF(O4=16,1,IF(O4=17,"",IF(O4=18,"",IF(O4=19,"",IF(O4=20,"",IF(O4="","")))))))))))))))))))))</f>
        <v/>
      </c>
      <c r="Q4" s="82"/>
      <c r="R4" s="85"/>
      <c r="S4" s="92" t="str">
        <f>IF(Q4="","",Q4*7)</f>
        <v/>
      </c>
      <c r="T4" s="76"/>
      <c r="U4" s="87"/>
      <c r="V4" s="67"/>
      <c r="W4" s="84"/>
      <c r="X4" s="67"/>
      <c r="Z4" s="67" t="s">
        <v>41</v>
      </c>
      <c r="AA4" s="67"/>
      <c r="AB4" s="92" t="str">
        <f t="shared" ref="AB4:AB21" si="3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/>
      </c>
      <c r="AC4" s="66"/>
      <c r="AD4" s="69"/>
      <c r="AE4" s="92" t="str">
        <f t="shared" ref="AE4:AE21" si="4">IF(AC4="","",AC4*5)</f>
        <v/>
      </c>
      <c r="AF4" s="88"/>
      <c r="AG4" s="69"/>
      <c r="AH4" s="84"/>
      <c r="AI4" s="67"/>
      <c r="AJ4" s="68"/>
      <c r="AL4" s="67" t="s">
        <v>41</v>
      </c>
      <c r="AM4" s="67"/>
      <c r="AN4" s="92" t="str">
        <f t="shared" ref="AN4:AN21" si="5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/>
      </c>
      <c r="AO4" s="66"/>
      <c r="AP4" s="69"/>
      <c r="AQ4" s="92" t="str">
        <f>IF(AO4="","",AO4*7)</f>
        <v/>
      </c>
      <c r="AR4" s="88"/>
      <c r="AS4" s="69"/>
      <c r="AT4" s="84"/>
      <c r="AU4" s="67"/>
      <c r="AV4" s="68"/>
      <c r="AX4" s="67" t="s">
        <v>41</v>
      </c>
      <c r="AY4" s="39"/>
      <c r="AZ4" s="39"/>
      <c r="BA4" s="40"/>
    </row>
    <row r="5" spans="2:53" ht="13.2" customHeight="1">
      <c r="B5" s="92" t="s">
        <v>40</v>
      </c>
      <c r="C5" s="43">
        <v>3</v>
      </c>
      <c r="D5" s="92">
        <f t="shared" si="0"/>
        <v>40</v>
      </c>
      <c r="E5" s="43">
        <v>6</v>
      </c>
      <c r="F5" s="118">
        <v>2</v>
      </c>
      <c r="G5" s="92">
        <f t="shared" si="1"/>
        <v>30</v>
      </c>
      <c r="H5" s="61">
        <v>5</v>
      </c>
      <c r="I5" s="45">
        <v>2</v>
      </c>
      <c r="J5" s="42">
        <v>10</v>
      </c>
      <c r="K5" s="43"/>
      <c r="L5" s="42"/>
      <c r="N5" s="92" t="s">
        <v>40</v>
      </c>
      <c r="O5" s="83"/>
      <c r="P5" s="92" t="str">
        <f t="shared" si="2"/>
        <v/>
      </c>
      <c r="Q5" s="83"/>
      <c r="R5" s="86"/>
      <c r="S5" s="92" t="str">
        <f t="shared" ref="S5:S21" si="6">IF(Q5="","",Q5*7)</f>
        <v/>
      </c>
      <c r="T5" s="75"/>
      <c r="U5" s="86"/>
      <c r="V5" s="70"/>
      <c r="W5" s="83"/>
      <c r="X5" s="70"/>
      <c r="Z5" s="92" t="s">
        <v>40</v>
      </c>
      <c r="AA5" s="70"/>
      <c r="AB5" s="92" t="str">
        <f t="shared" si="3"/>
        <v/>
      </c>
      <c r="AC5" s="60"/>
      <c r="AD5" s="72"/>
      <c r="AE5" s="92" t="str">
        <f t="shared" si="4"/>
        <v/>
      </c>
      <c r="AF5" s="89"/>
      <c r="AG5" s="72"/>
      <c r="AH5" s="83"/>
      <c r="AI5" s="70"/>
      <c r="AJ5" s="71"/>
      <c r="AL5" s="92" t="s">
        <v>40</v>
      </c>
      <c r="AM5" s="70"/>
      <c r="AN5" s="92" t="str">
        <f t="shared" si="5"/>
        <v/>
      </c>
      <c r="AO5" s="60"/>
      <c r="AP5" s="72"/>
      <c r="AQ5" s="92" t="str">
        <f t="shared" ref="AQ5:AQ21" si="7">IF(AO5="","",AO5*7)</f>
        <v/>
      </c>
      <c r="AR5" s="89"/>
      <c r="AS5" s="72"/>
      <c r="AT5" s="83"/>
      <c r="AU5" s="70"/>
      <c r="AV5" s="71"/>
      <c r="AX5" s="92" t="s">
        <v>40</v>
      </c>
      <c r="AY5" s="41"/>
      <c r="AZ5" s="41"/>
      <c r="BA5" s="42"/>
    </row>
    <row r="6" spans="2:53" ht="13.2" customHeight="1">
      <c r="B6" s="70" t="s">
        <v>42</v>
      </c>
      <c r="C6" s="43">
        <v>5</v>
      </c>
      <c r="D6" s="92">
        <f t="shared" si="0"/>
        <v>30</v>
      </c>
      <c r="E6" s="43">
        <v>6</v>
      </c>
      <c r="F6" s="118">
        <v>2</v>
      </c>
      <c r="G6" s="92">
        <f t="shared" si="1"/>
        <v>30</v>
      </c>
      <c r="H6" s="61"/>
      <c r="I6" s="45"/>
      <c r="J6" s="42">
        <v>10</v>
      </c>
      <c r="K6" s="43"/>
      <c r="L6" s="42"/>
      <c r="N6" s="70" t="s">
        <v>42</v>
      </c>
      <c r="O6" s="83"/>
      <c r="P6" s="92" t="str">
        <f t="shared" si="2"/>
        <v/>
      </c>
      <c r="Q6" s="83"/>
      <c r="R6" s="86"/>
      <c r="S6" s="92" t="str">
        <f t="shared" si="6"/>
        <v/>
      </c>
      <c r="T6" s="75"/>
      <c r="U6" s="86"/>
      <c r="V6" s="70"/>
      <c r="W6" s="83"/>
      <c r="X6" s="70"/>
      <c r="Z6" s="70" t="s">
        <v>42</v>
      </c>
      <c r="AA6" s="70"/>
      <c r="AB6" s="92" t="str">
        <f t="shared" si="3"/>
        <v/>
      </c>
      <c r="AC6" s="60"/>
      <c r="AD6" s="72"/>
      <c r="AE6" s="92" t="str">
        <f t="shared" si="4"/>
        <v/>
      </c>
      <c r="AF6" s="89"/>
      <c r="AG6" s="72"/>
      <c r="AH6" s="83"/>
      <c r="AI6" s="70"/>
      <c r="AJ6" s="71"/>
      <c r="AL6" s="70" t="s">
        <v>42</v>
      </c>
      <c r="AM6" s="70"/>
      <c r="AN6" s="92" t="str">
        <f t="shared" si="5"/>
        <v/>
      </c>
      <c r="AO6" s="60"/>
      <c r="AP6" s="72"/>
      <c r="AQ6" s="92" t="str">
        <f t="shared" si="7"/>
        <v/>
      </c>
      <c r="AR6" s="89"/>
      <c r="AS6" s="72"/>
      <c r="AT6" s="83"/>
      <c r="AU6" s="70"/>
      <c r="AV6" s="71"/>
      <c r="AX6" s="70" t="s">
        <v>42</v>
      </c>
      <c r="AY6" s="41"/>
      <c r="AZ6" s="41"/>
      <c r="BA6" s="42"/>
    </row>
    <row r="7" spans="2:53" ht="13.2" customHeight="1">
      <c r="B7" s="70" t="s">
        <v>46</v>
      </c>
      <c r="C7" s="83">
        <v>12</v>
      </c>
      <c r="D7" s="92">
        <f t="shared" si="0"/>
        <v>5</v>
      </c>
      <c r="E7" s="83">
        <v>3</v>
      </c>
      <c r="F7" s="72">
        <v>5</v>
      </c>
      <c r="G7" s="92">
        <f t="shared" si="1"/>
        <v>15</v>
      </c>
      <c r="H7" s="75"/>
      <c r="I7" s="86"/>
      <c r="J7" s="42">
        <v>10</v>
      </c>
      <c r="K7" s="83"/>
      <c r="L7" s="70"/>
      <c r="N7" s="70" t="s">
        <v>46</v>
      </c>
      <c r="O7" s="83"/>
      <c r="P7" s="92" t="str">
        <f t="shared" si="2"/>
        <v/>
      </c>
      <c r="Q7" s="83"/>
      <c r="R7" s="86"/>
      <c r="S7" s="92" t="str">
        <f t="shared" si="6"/>
        <v/>
      </c>
      <c r="T7" s="75"/>
      <c r="U7" s="86"/>
      <c r="V7" s="70"/>
      <c r="W7" s="83"/>
      <c r="X7" s="70"/>
      <c r="Z7" s="70" t="s">
        <v>46</v>
      </c>
      <c r="AA7" s="70"/>
      <c r="AB7" s="92" t="str">
        <f t="shared" si="3"/>
        <v/>
      </c>
      <c r="AC7" s="60"/>
      <c r="AD7" s="72"/>
      <c r="AE7" s="92" t="str">
        <f t="shared" si="4"/>
        <v/>
      </c>
      <c r="AF7" s="89"/>
      <c r="AG7" s="72"/>
      <c r="AH7" s="83"/>
      <c r="AI7" s="70"/>
      <c r="AJ7" s="71"/>
      <c r="AL7" s="70" t="s">
        <v>46</v>
      </c>
      <c r="AM7" s="70"/>
      <c r="AN7" s="92" t="str">
        <f t="shared" si="5"/>
        <v/>
      </c>
      <c r="AO7" s="60"/>
      <c r="AP7" s="72"/>
      <c r="AQ7" s="92" t="str">
        <f t="shared" si="7"/>
        <v/>
      </c>
      <c r="AR7" s="89"/>
      <c r="AS7" s="72"/>
      <c r="AT7" s="83"/>
      <c r="AU7" s="70"/>
      <c r="AV7" s="71"/>
      <c r="AX7" s="70" t="s">
        <v>46</v>
      </c>
      <c r="AY7" s="41"/>
      <c r="AZ7" s="41"/>
      <c r="BA7" s="42"/>
    </row>
    <row r="8" spans="2:53" ht="13.2" customHeight="1">
      <c r="B8" s="70" t="s">
        <v>55</v>
      </c>
      <c r="C8" s="83">
        <v>7</v>
      </c>
      <c r="D8" s="92">
        <f t="shared" si="0"/>
        <v>20</v>
      </c>
      <c r="E8" s="83">
        <v>5</v>
      </c>
      <c r="F8" s="72">
        <v>3</v>
      </c>
      <c r="G8" s="92">
        <f t="shared" si="1"/>
        <v>25</v>
      </c>
      <c r="H8" s="75"/>
      <c r="I8" s="86">
        <v>1</v>
      </c>
      <c r="J8" s="42">
        <v>10</v>
      </c>
      <c r="K8" s="83"/>
      <c r="L8" s="70"/>
      <c r="N8" s="70" t="s">
        <v>55</v>
      </c>
      <c r="O8" s="83"/>
      <c r="P8" s="92" t="str">
        <f t="shared" si="2"/>
        <v/>
      </c>
      <c r="Q8" s="83"/>
      <c r="R8" s="86"/>
      <c r="S8" s="92" t="str">
        <f t="shared" si="6"/>
        <v/>
      </c>
      <c r="T8" s="75"/>
      <c r="U8" s="86"/>
      <c r="V8" s="70"/>
      <c r="W8" s="83"/>
      <c r="X8" s="70"/>
      <c r="Z8" s="70" t="s">
        <v>55</v>
      </c>
      <c r="AA8" s="70"/>
      <c r="AB8" s="92" t="str">
        <f t="shared" si="3"/>
        <v/>
      </c>
      <c r="AC8" s="60"/>
      <c r="AD8" s="72"/>
      <c r="AE8" s="92" t="str">
        <f t="shared" si="4"/>
        <v/>
      </c>
      <c r="AF8" s="89"/>
      <c r="AG8" s="72"/>
      <c r="AH8" s="83"/>
      <c r="AI8" s="70"/>
      <c r="AJ8" s="71"/>
      <c r="AL8" s="70" t="s">
        <v>55</v>
      </c>
      <c r="AM8" s="70"/>
      <c r="AN8" s="92" t="str">
        <f t="shared" si="5"/>
        <v/>
      </c>
      <c r="AO8" s="60"/>
      <c r="AP8" s="72"/>
      <c r="AQ8" s="92" t="str">
        <f t="shared" si="7"/>
        <v/>
      </c>
      <c r="AR8" s="89"/>
      <c r="AS8" s="72"/>
      <c r="AT8" s="83"/>
      <c r="AU8" s="70"/>
      <c r="AV8" s="71"/>
      <c r="AX8" s="70" t="s">
        <v>55</v>
      </c>
      <c r="AY8" s="41"/>
      <c r="AZ8" s="41"/>
      <c r="BA8" s="42"/>
    </row>
    <row r="9" spans="2:53" ht="13.2" customHeight="1">
      <c r="B9" s="70" t="s">
        <v>51</v>
      </c>
      <c r="C9" s="83">
        <v>11</v>
      </c>
      <c r="D9" s="92">
        <f t="shared" si="0"/>
        <v>6</v>
      </c>
      <c r="E9" s="83">
        <v>3</v>
      </c>
      <c r="F9" s="72">
        <v>5</v>
      </c>
      <c r="G9" s="92">
        <f t="shared" si="1"/>
        <v>15</v>
      </c>
      <c r="H9" s="75"/>
      <c r="I9" s="86"/>
      <c r="J9" s="42">
        <v>10</v>
      </c>
      <c r="K9" s="83"/>
      <c r="L9" s="98"/>
      <c r="N9" s="70" t="s">
        <v>51</v>
      </c>
      <c r="O9" s="83"/>
      <c r="P9" s="92" t="str">
        <f t="shared" si="2"/>
        <v/>
      </c>
      <c r="Q9" s="83"/>
      <c r="R9" s="86"/>
      <c r="S9" s="92" t="str">
        <f t="shared" si="6"/>
        <v/>
      </c>
      <c r="T9" s="75"/>
      <c r="U9" s="86"/>
      <c r="V9" s="70"/>
      <c r="W9" s="83"/>
      <c r="X9" s="98"/>
      <c r="Z9" s="70" t="s">
        <v>51</v>
      </c>
      <c r="AA9" s="70"/>
      <c r="AB9" s="92" t="str">
        <f t="shared" si="3"/>
        <v/>
      </c>
      <c r="AC9" s="60"/>
      <c r="AD9" s="72"/>
      <c r="AE9" s="92" t="str">
        <f t="shared" si="4"/>
        <v/>
      </c>
      <c r="AF9" s="89"/>
      <c r="AG9" s="72"/>
      <c r="AH9" s="83"/>
      <c r="AI9" s="70"/>
      <c r="AJ9" s="73"/>
      <c r="AL9" s="70" t="s">
        <v>51</v>
      </c>
      <c r="AM9" s="70"/>
      <c r="AN9" s="92" t="str">
        <f t="shared" si="5"/>
        <v/>
      </c>
      <c r="AO9" s="60"/>
      <c r="AP9" s="72"/>
      <c r="AQ9" s="92" t="str">
        <f t="shared" si="7"/>
        <v/>
      </c>
      <c r="AR9" s="89"/>
      <c r="AS9" s="72"/>
      <c r="AT9" s="83"/>
      <c r="AU9" s="70"/>
      <c r="AV9" s="73"/>
      <c r="AX9" s="70" t="s">
        <v>51</v>
      </c>
      <c r="AY9" s="41"/>
      <c r="AZ9" s="41"/>
      <c r="BA9" s="42"/>
    </row>
    <row r="10" spans="2:53" ht="13.2" customHeight="1">
      <c r="B10" s="70" t="s">
        <v>44</v>
      </c>
      <c r="C10" s="83">
        <v>6</v>
      </c>
      <c r="D10" s="92">
        <f t="shared" si="0"/>
        <v>25</v>
      </c>
      <c r="E10" s="83">
        <v>5</v>
      </c>
      <c r="F10" s="72">
        <v>3</v>
      </c>
      <c r="G10" s="92">
        <f t="shared" si="1"/>
        <v>25</v>
      </c>
      <c r="H10" s="75"/>
      <c r="I10" s="86"/>
      <c r="J10" s="42">
        <v>10</v>
      </c>
      <c r="K10" s="83"/>
      <c r="L10" s="70"/>
      <c r="N10" s="70" t="s">
        <v>44</v>
      </c>
      <c r="O10" s="83"/>
      <c r="P10" s="92" t="str">
        <f t="shared" si="2"/>
        <v/>
      </c>
      <c r="Q10" s="83"/>
      <c r="R10" s="86"/>
      <c r="S10" s="92" t="str">
        <f t="shared" si="6"/>
        <v/>
      </c>
      <c r="T10" s="75"/>
      <c r="U10" s="86"/>
      <c r="V10" s="70"/>
      <c r="W10" s="83"/>
      <c r="X10" s="70"/>
      <c r="Z10" s="70" t="s">
        <v>44</v>
      </c>
      <c r="AA10" s="70"/>
      <c r="AB10" s="92" t="str">
        <f t="shared" si="3"/>
        <v/>
      </c>
      <c r="AC10" s="60"/>
      <c r="AD10" s="72"/>
      <c r="AE10" s="92" t="str">
        <f t="shared" si="4"/>
        <v/>
      </c>
      <c r="AF10" s="89"/>
      <c r="AG10" s="72"/>
      <c r="AH10" s="83"/>
      <c r="AI10" s="70"/>
      <c r="AJ10" s="71"/>
      <c r="AL10" s="70" t="s">
        <v>44</v>
      </c>
      <c r="AM10" s="70"/>
      <c r="AN10" s="92" t="str">
        <f t="shared" si="5"/>
        <v/>
      </c>
      <c r="AO10" s="60"/>
      <c r="AP10" s="72"/>
      <c r="AQ10" s="92" t="str">
        <f t="shared" si="7"/>
        <v/>
      </c>
      <c r="AR10" s="89"/>
      <c r="AS10" s="72"/>
      <c r="AT10" s="83"/>
      <c r="AU10" s="70"/>
      <c r="AV10" s="71"/>
      <c r="AX10" s="70" t="s">
        <v>44</v>
      </c>
      <c r="AY10" s="41"/>
      <c r="AZ10" s="41"/>
      <c r="BA10" s="42"/>
    </row>
    <row r="11" spans="2:53" ht="13.2" customHeight="1">
      <c r="B11" s="70" t="s">
        <v>52</v>
      </c>
      <c r="C11" s="83">
        <v>10</v>
      </c>
      <c r="D11" s="92">
        <f t="shared" si="0"/>
        <v>8</v>
      </c>
      <c r="E11" s="83">
        <v>3</v>
      </c>
      <c r="F11" s="72">
        <v>5</v>
      </c>
      <c r="G11" s="92">
        <f t="shared" si="1"/>
        <v>15</v>
      </c>
      <c r="H11" s="75"/>
      <c r="I11" s="86"/>
      <c r="J11" s="42">
        <v>10</v>
      </c>
      <c r="K11" s="83"/>
      <c r="L11" s="70"/>
      <c r="N11" s="70" t="s">
        <v>52</v>
      </c>
      <c r="O11" s="83"/>
      <c r="P11" s="92" t="str">
        <f t="shared" si="2"/>
        <v/>
      </c>
      <c r="Q11" s="83"/>
      <c r="R11" s="86"/>
      <c r="S11" s="92" t="str">
        <f t="shared" si="6"/>
        <v/>
      </c>
      <c r="T11" s="75"/>
      <c r="U11" s="86"/>
      <c r="V11" s="70"/>
      <c r="W11" s="83"/>
      <c r="X11" s="70"/>
      <c r="Z11" s="70" t="s">
        <v>52</v>
      </c>
      <c r="AA11" s="70"/>
      <c r="AB11" s="92" t="str">
        <f t="shared" si="3"/>
        <v/>
      </c>
      <c r="AC11" s="60"/>
      <c r="AD11" s="72"/>
      <c r="AE11" s="92" t="str">
        <f t="shared" si="4"/>
        <v/>
      </c>
      <c r="AF11" s="89"/>
      <c r="AG11" s="72"/>
      <c r="AH11" s="83"/>
      <c r="AI11" s="70"/>
      <c r="AJ11" s="71"/>
      <c r="AL11" s="70" t="s">
        <v>52</v>
      </c>
      <c r="AM11" s="70"/>
      <c r="AN11" s="92" t="str">
        <f t="shared" si="5"/>
        <v/>
      </c>
      <c r="AO11" s="60"/>
      <c r="AP11" s="72"/>
      <c r="AQ11" s="92" t="str">
        <f t="shared" si="7"/>
        <v/>
      </c>
      <c r="AR11" s="89"/>
      <c r="AS11" s="72"/>
      <c r="AT11" s="83"/>
      <c r="AU11" s="70"/>
      <c r="AV11" s="71"/>
      <c r="AX11" s="70" t="s">
        <v>52</v>
      </c>
      <c r="AY11" s="41"/>
      <c r="AZ11" s="41"/>
      <c r="BA11" s="42"/>
    </row>
    <row r="12" spans="2:53" ht="13.2" customHeight="1">
      <c r="B12" s="70" t="s">
        <v>45</v>
      </c>
      <c r="C12" s="83">
        <v>13</v>
      </c>
      <c r="D12" s="92">
        <f t="shared" si="0"/>
        <v>4</v>
      </c>
      <c r="E12" s="83">
        <v>2</v>
      </c>
      <c r="F12" s="72">
        <v>6</v>
      </c>
      <c r="G12" s="92">
        <f t="shared" si="1"/>
        <v>10</v>
      </c>
      <c r="H12" s="75"/>
      <c r="I12" s="86"/>
      <c r="J12" s="42">
        <v>10</v>
      </c>
      <c r="K12" s="83"/>
      <c r="L12" s="70"/>
      <c r="N12" s="70" t="s">
        <v>45</v>
      </c>
      <c r="O12" s="83"/>
      <c r="P12" s="92" t="str">
        <f t="shared" si="2"/>
        <v/>
      </c>
      <c r="Q12" s="83"/>
      <c r="R12" s="86"/>
      <c r="S12" s="92" t="str">
        <f t="shared" si="6"/>
        <v/>
      </c>
      <c r="T12" s="75"/>
      <c r="U12" s="86"/>
      <c r="V12" s="70"/>
      <c r="W12" s="83"/>
      <c r="X12" s="70"/>
      <c r="Z12" s="70" t="s">
        <v>45</v>
      </c>
      <c r="AA12" s="70"/>
      <c r="AB12" s="92" t="str">
        <f t="shared" si="3"/>
        <v/>
      </c>
      <c r="AC12" s="60"/>
      <c r="AD12" s="72"/>
      <c r="AE12" s="92" t="str">
        <f t="shared" si="4"/>
        <v/>
      </c>
      <c r="AF12" s="89"/>
      <c r="AG12" s="72"/>
      <c r="AH12" s="83"/>
      <c r="AI12" s="70"/>
      <c r="AJ12" s="71"/>
      <c r="AL12" s="70" t="s">
        <v>45</v>
      </c>
      <c r="AM12" s="70"/>
      <c r="AN12" s="92" t="str">
        <f t="shared" si="5"/>
        <v/>
      </c>
      <c r="AO12" s="60"/>
      <c r="AP12" s="72"/>
      <c r="AQ12" s="92" t="str">
        <f t="shared" si="7"/>
        <v/>
      </c>
      <c r="AR12" s="89"/>
      <c r="AS12" s="72"/>
      <c r="AT12" s="83"/>
      <c r="AU12" s="70"/>
      <c r="AV12" s="71"/>
      <c r="AX12" s="70" t="s">
        <v>45</v>
      </c>
      <c r="AY12" s="41"/>
      <c r="AZ12" s="41"/>
      <c r="BA12" s="42"/>
    </row>
    <row r="13" spans="2:53" ht="13.2" customHeight="1">
      <c r="B13" s="70" t="s">
        <v>48</v>
      </c>
      <c r="C13" s="83">
        <v>17</v>
      </c>
      <c r="D13" s="92" t="str">
        <f t="shared" si="0"/>
        <v/>
      </c>
      <c r="E13" s="83">
        <v>1</v>
      </c>
      <c r="F13" s="72">
        <v>7</v>
      </c>
      <c r="G13" s="92">
        <f t="shared" si="1"/>
        <v>5</v>
      </c>
      <c r="H13" s="75"/>
      <c r="I13" s="86"/>
      <c r="J13" s="42">
        <v>10</v>
      </c>
      <c r="K13" s="83"/>
      <c r="L13" s="70"/>
      <c r="N13" s="70" t="s">
        <v>48</v>
      </c>
      <c r="O13" s="83"/>
      <c r="P13" s="92" t="str">
        <f t="shared" si="2"/>
        <v/>
      </c>
      <c r="Q13" s="83"/>
      <c r="R13" s="86"/>
      <c r="S13" s="92" t="str">
        <f t="shared" si="6"/>
        <v/>
      </c>
      <c r="T13" s="75"/>
      <c r="U13" s="86"/>
      <c r="V13" s="70"/>
      <c r="W13" s="83"/>
      <c r="X13" s="70"/>
      <c r="Z13" s="70" t="s">
        <v>48</v>
      </c>
      <c r="AA13" s="70"/>
      <c r="AB13" s="92" t="str">
        <f t="shared" si="3"/>
        <v/>
      </c>
      <c r="AC13" s="60"/>
      <c r="AD13" s="72"/>
      <c r="AE13" s="92" t="str">
        <f t="shared" si="4"/>
        <v/>
      </c>
      <c r="AF13" s="89"/>
      <c r="AG13" s="72"/>
      <c r="AH13" s="83"/>
      <c r="AI13" s="70"/>
      <c r="AJ13" s="71"/>
      <c r="AL13" s="70" t="s">
        <v>48</v>
      </c>
      <c r="AM13" s="70"/>
      <c r="AN13" s="92" t="str">
        <f t="shared" si="5"/>
        <v/>
      </c>
      <c r="AO13" s="60"/>
      <c r="AP13" s="72"/>
      <c r="AQ13" s="92" t="str">
        <f t="shared" si="7"/>
        <v/>
      </c>
      <c r="AR13" s="89"/>
      <c r="AS13" s="72"/>
      <c r="AT13" s="83"/>
      <c r="AU13" s="70"/>
      <c r="AV13" s="71"/>
      <c r="AX13" s="70" t="s">
        <v>48</v>
      </c>
      <c r="AY13" s="41"/>
      <c r="AZ13" s="41"/>
      <c r="BA13" s="42"/>
    </row>
    <row r="14" spans="2:53" ht="13.2" customHeight="1">
      <c r="B14" s="70" t="s">
        <v>47</v>
      </c>
      <c r="C14" s="83">
        <v>9</v>
      </c>
      <c r="D14" s="92">
        <f t="shared" si="0"/>
        <v>10</v>
      </c>
      <c r="E14" s="83">
        <v>4</v>
      </c>
      <c r="F14" s="72">
        <v>4</v>
      </c>
      <c r="G14" s="92">
        <f t="shared" si="1"/>
        <v>20</v>
      </c>
      <c r="H14" s="75"/>
      <c r="I14" s="86"/>
      <c r="J14" s="42">
        <v>10</v>
      </c>
      <c r="K14" s="83"/>
      <c r="L14" s="70"/>
      <c r="N14" s="70" t="s">
        <v>47</v>
      </c>
      <c r="O14" s="83"/>
      <c r="P14" s="92" t="str">
        <f t="shared" si="2"/>
        <v/>
      </c>
      <c r="Q14" s="83"/>
      <c r="R14" s="86"/>
      <c r="S14" s="92" t="str">
        <f t="shared" si="6"/>
        <v/>
      </c>
      <c r="T14" s="75"/>
      <c r="U14" s="86"/>
      <c r="V14" s="70"/>
      <c r="W14" s="83"/>
      <c r="X14" s="70"/>
      <c r="Z14" s="70" t="s">
        <v>47</v>
      </c>
      <c r="AA14" s="70"/>
      <c r="AB14" s="92" t="str">
        <f t="shared" si="3"/>
        <v/>
      </c>
      <c r="AC14" s="60"/>
      <c r="AD14" s="72"/>
      <c r="AE14" s="92" t="str">
        <f t="shared" si="4"/>
        <v/>
      </c>
      <c r="AF14" s="89"/>
      <c r="AG14" s="72"/>
      <c r="AH14" s="83"/>
      <c r="AI14" s="70"/>
      <c r="AJ14" s="71"/>
      <c r="AL14" s="70" t="s">
        <v>47</v>
      </c>
      <c r="AM14" s="70"/>
      <c r="AN14" s="92" t="str">
        <f t="shared" si="5"/>
        <v/>
      </c>
      <c r="AO14" s="60"/>
      <c r="AP14" s="72"/>
      <c r="AQ14" s="92" t="str">
        <f t="shared" si="7"/>
        <v/>
      </c>
      <c r="AR14" s="89"/>
      <c r="AS14" s="72"/>
      <c r="AT14" s="83"/>
      <c r="AU14" s="70"/>
      <c r="AV14" s="71"/>
      <c r="AX14" s="70" t="s">
        <v>47</v>
      </c>
      <c r="AY14" s="41"/>
      <c r="AZ14" s="41"/>
      <c r="BA14" s="42"/>
    </row>
    <row r="15" spans="2:53" ht="13.2" customHeight="1">
      <c r="B15" s="70" t="s">
        <v>50</v>
      </c>
      <c r="C15" s="209"/>
      <c r="D15" s="210" t="str">
        <f t="shared" si="0"/>
        <v/>
      </c>
      <c r="E15" s="209"/>
      <c r="F15" s="211"/>
      <c r="G15" s="210" t="str">
        <f t="shared" si="1"/>
        <v/>
      </c>
      <c r="H15" s="212"/>
      <c r="I15" s="213"/>
      <c r="J15" s="214"/>
      <c r="K15" s="209"/>
      <c r="L15" s="214"/>
      <c r="N15" s="70" t="s">
        <v>50</v>
      </c>
      <c r="O15" s="83"/>
      <c r="P15" s="92" t="str">
        <f t="shared" si="2"/>
        <v/>
      </c>
      <c r="Q15" s="83"/>
      <c r="R15" s="86"/>
      <c r="S15" s="92" t="str">
        <f t="shared" si="6"/>
        <v/>
      </c>
      <c r="T15" s="75"/>
      <c r="U15" s="86"/>
      <c r="V15" s="70"/>
      <c r="W15" s="83"/>
      <c r="X15" s="70"/>
      <c r="Z15" s="70" t="s">
        <v>50</v>
      </c>
      <c r="AA15" s="70"/>
      <c r="AB15" s="92" t="str">
        <f t="shared" si="3"/>
        <v/>
      </c>
      <c r="AC15" s="60"/>
      <c r="AD15" s="72"/>
      <c r="AE15" s="92" t="str">
        <f t="shared" si="4"/>
        <v/>
      </c>
      <c r="AF15" s="89"/>
      <c r="AG15" s="72"/>
      <c r="AH15" s="83"/>
      <c r="AI15" s="70"/>
      <c r="AJ15" s="71"/>
      <c r="AL15" s="70" t="s">
        <v>50</v>
      </c>
      <c r="AM15" s="70"/>
      <c r="AN15" s="92" t="str">
        <f t="shared" si="5"/>
        <v/>
      </c>
      <c r="AO15" s="60"/>
      <c r="AP15" s="72"/>
      <c r="AQ15" s="92" t="str">
        <f t="shared" si="7"/>
        <v/>
      </c>
      <c r="AR15" s="89"/>
      <c r="AS15" s="72"/>
      <c r="AT15" s="83"/>
      <c r="AU15" s="70"/>
      <c r="AV15" s="71"/>
      <c r="AX15" s="70" t="s">
        <v>50</v>
      </c>
      <c r="AY15" s="41"/>
      <c r="AZ15" s="41"/>
      <c r="BA15" s="42"/>
    </row>
    <row r="16" spans="2:53" ht="13.2" customHeight="1">
      <c r="B16" s="70" t="s">
        <v>72</v>
      </c>
      <c r="C16" s="83">
        <v>2</v>
      </c>
      <c r="D16" s="92">
        <f t="shared" si="0"/>
        <v>45</v>
      </c>
      <c r="E16" s="83">
        <v>7</v>
      </c>
      <c r="F16" s="72">
        <v>1</v>
      </c>
      <c r="G16" s="92">
        <f t="shared" si="1"/>
        <v>35</v>
      </c>
      <c r="H16" s="75"/>
      <c r="I16" s="86"/>
      <c r="J16" s="42">
        <v>10</v>
      </c>
      <c r="K16" s="83"/>
      <c r="L16" s="70"/>
      <c r="N16" s="70" t="s">
        <v>72</v>
      </c>
      <c r="O16" s="83"/>
      <c r="P16" s="92" t="str">
        <f t="shared" si="2"/>
        <v/>
      </c>
      <c r="Q16" s="83"/>
      <c r="R16" s="86"/>
      <c r="S16" s="92" t="str">
        <f t="shared" si="6"/>
        <v/>
      </c>
      <c r="T16" s="75"/>
      <c r="U16" s="86"/>
      <c r="V16" s="70"/>
      <c r="W16" s="83"/>
      <c r="X16" s="70"/>
      <c r="Z16" s="70" t="s">
        <v>72</v>
      </c>
      <c r="AA16" s="70"/>
      <c r="AB16" s="92" t="str">
        <f t="shared" si="3"/>
        <v/>
      </c>
      <c r="AC16" s="60"/>
      <c r="AD16" s="72"/>
      <c r="AE16" s="92" t="str">
        <f t="shared" si="4"/>
        <v/>
      </c>
      <c r="AF16" s="89"/>
      <c r="AG16" s="72"/>
      <c r="AH16" s="83"/>
      <c r="AI16" s="70"/>
      <c r="AJ16" s="71"/>
      <c r="AL16" s="70" t="s">
        <v>72</v>
      </c>
      <c r="AM16" s="70"/>
      <c r="AN16" s="92" t="str">
        <f t="shared" si="5"/>
        <v/>
      </c>
      <c r="AO16" s="60"/>
      <c r="AP16" s="72"/>
      <c r="AQ16" s="92" t="str">
        <f t="shared" si="7"/>
        <v/>
      </c>
      <c r="AR16" s="89"/>
      <c r="AS16" s="72"/>
      <c r="AT16" s="83"/>
      <c r="AU16" s="70"/>
      <c r="AV16" s="71"/>
      <c r="AX16" s="70" t="s">
        <v>72</v>
      </c>
      <c r="AY16" s="41"/>
      <c r="AZ16" s="41"/>
      <c r="BA16" s="42"/>
    </row>
    <row r="17" spans="2:56" ht="13.2" customHeight="1">
      <c r="B17" s="70" t="s">
        <v>53</v>
      </c>
      <c r="C17" s="83">
        <v>15</v>
      </c>
      <c r="D17" s="92">
        <f t="shared" si="0"/>
        <v>2</v>
      </c>
      <c r="E17" s="83">
        <v>2</v>
      </c>
      <c r="F17" s="72">
        <v>6</v>
      </c>
      <c r="G17" s="92">
        <f t="shared" si="1"/>
        <v>10</v>
      </c>
      <c r="H17" s="75"/>
      <c r="I17" s="86"/>
      <c r="J17" s="42">
        <v>10</v>
      </c>
      <c r="K17" s="83"/>
      <c r="L17" s="70"/>
      <c r="N17" s="70" t="s">
        <v>53</v>
      </c>
      <c r="O17" s="83"/>
      <c r="P17" s="92" t="str">
        <f t="shared" si="2"/>
        <v/>
      </c>
      <c r="Q17" s="83"/>
      <c r="R17" s="86"/>
      <c r="S17" s="92" t="str">
        <f t="shared" si="6"/>
        <v/>
      </c>
      <c r="T17" s="75"/>
      <c r="U17" s="86"/>
      <c r="V17" s="70"/>
      <c r="W17" s="83"/>
      <c r="X17" s="70"/>
      <c r="Z17" s="70" t="s">
        <v>53</v>
      </c>
      <c r="AA17" s="70"/>
      <c r="AB17" s="92" t="str">
        <f t="shared" si="3"/>
        <v/>
      </c>
      <c r="AC17" s="60"/>
      <c r="AD17" s="72"/>
      <c r="AE17" s="92" t="str">
        <f t="shared" si="4"/>
        <v/>
      </c>
      <c r="AF17" s="89"/>
      <c r="AG17" s="72"/>
      <c r="AH17" s="83"/>
      <c r="AI17" s="70"/>
      <c r="AJ17" s="71"/>
      <c r="AL17" s="70" t="s">
        <v>53</v>
      </c>
      <c r="AM17" s="70"/>
      <c r="AN17" s="92" t="str">
        <f t="shared" si="5"/>
        <v/>
      </c>
      <c r="AO17" s="60"/>
      <c r="AP17" s="72"/>
      <c r="AQ17" s="92" t="str">
        <f t="shared" si="7"/>
        <v/>
      </c>
      <c r="AR17" s="89"/>
      <c r="AS17" s="72"/>
      <c r="AT17" s="83"/>
      <c r="AU17" s="70"/>
      <c r="AV17" s="71"/>
      <c r="AX17" s="70" t="s">
        <v>53</v>
      </c>
      <c r="AY17" s="41"/>
      <c r="AZ17" s="41"/>
      <c r="BA17" s="42"/>
    </row>
    <row r="18" spans="2:56" ht="13.2" customHeight="1">
      <c r="B18" s="70" t="s">
        <v>73</v>
      </c>
      <c r="C18" s="43">
        <v>14</v>
      </c>
      <c r="D18" s="92">
        <f t="shared" si="0"/>
        <v>3</v>
      </c>
      <c r="E18" s="43">
        <v>2</v>
      </c>
      <c r="F18" s="118">
        <v>6</v>
      </c>
      <c r="G18" s="92">
        <f t="shared" si="1"/>
        <v>10</v>
      </c>
      <c r="H18" s="61"/>
      <c r="I18" s="45"/>
      <c r="J18" s="42">
        <v>10</v>
      </c>
      <c r="K18" s="43"/>
      <c r="L18" s="42"/>
      <c r="N18" s="70" t="s">
        <v>73</v>
      </c>
      <c r="O18" s="83"/>
      <c r="P18" s="92" t="str">
        <f t="shared" si="2"/>
        <v/>
      </c>
      <c r="Q18" s="83"/>
      <c r="R18" s="86"/>
      <c r="S18" s="92" t="str">
        <f t="shared" si="6"/>
        <v/>
      </c>
      <c r="T18" s="75"/>
      <c r="U18" s="86"/>
      <c r="V18" s="70"/>
      <c r="W18" s="83"/>
      <c r="X18" s="70"/>
      <c r="Z18" s="70" t="s">
        <v>73</v>
      </c>
      <c r="AA18" s="70"/>
      <c r="AB18" s="92" t="str">
        <f t="shared" si="3"/>
        <v/>
      </c>
      <c r="AC18" s="60"/>
      <c r="AD18" s="72"/>
      <c r="AE18" s="92" t="str">
        <f t="shared" si="4"/>
        <v/>
      </c>
      <c r="AF18" s="89"/>
      <c r="AG18" s="72"/>
      <c r="AH18" s="83"/>
      <c r="AI18" s="70"/>
      <c r="AJ18" s="71"/>
      <c r="AL18" s="70" t="s">
        <v>73</v>
      </c>
      <c r="AM18" s="70"/>
      <c r="AN18" s="92" t="str">
        <f t="shared" si="5"/>
        <v/>
      </c>
      <c r="AO18" s="60"/>
      <c r="AP18" s="72"/>
      <c r="AQ18" s="92" t="str">
        <f t="shared" si="7"/>
        <v/>
      </c>
      <c r="AR18" s="89"/>
      <c r="AS18" s="72"/>
      <c r="AT18" s="83"/>
      <c r="AU18" s="70"/>
      <c r="AV18" s="71"/>
      <c r="AX18" s="70" t="s">
        <v>73</v>
      </c>
      <c r="AY18" s="41"/>
      <c r="AZ18" s="41"/>
      <c r="BA18" s="42"/>
    </row>
    <row r="19" spans="2:56" ht="13.2" customHeight="1">
      <c r="B19" s="70" t="s">
        <v>49</v>
      </c>
      <c r="C19" s="43">
        <v>16</v>
      </c>
      <c r="D19" s="92">
        <f t="shared" si="0"/>
        <v>1</v>
      </c>
      <c r="E19" s="43">
        <v>1</v>
      </c>
      <c r="F19" s="118">
        <v>7</v>
      </c>
      <c r="G19" s="92">
        <f t="shared" si="1"/>
        <v>5</v>
      </c>
      <c r="H19" s="61"/>
      <c r="I19" s="45"/>
      <c r="J19" s="42">
        <v>10</v>
      </c>
      <c r="K19" s="43"/>
      <c r="L19" s="42"/>
      <c r="N19" s="70" t="s">
        <v>49</v>
      </c>
      <c r="O19" s="83"/>
      <c r="P19" s="92" t="str">
        <f t="shared" si="2"/>
        <v/>
      </c>
      <c r="Q19" s="83"/>
      <c r="R19" s="86"/>
      <c r="S19" s="92" t="str">
        <f t="shared" si="6"/>
        <v/>
      </c>
      <c r="T19" s="75"/>
      <c r="U19" s="86"/>
      <c r="V19" s="70"/>
      <c r="W19" s="83"/>
      <c r="X19" s="70"/>
      <c r="Z19" s="70" t="s">
        <v>49</v>
      </c>
      <c r="AA19" s="70"/>
      <c r="AB19" s="92" t="str">
        <f t="shared" si="3"/>
        <v/>
      </c>
      <c r="AC19" s="60"/>
      <c r="AD19" s="72"/>
      <c r="AE19" s="92" t="str">
        <f t="shared" si="4"/>
        <v/>
      </c>
      <c r="AF19" s="89"/>
      <c r="AG19" s="72"/>
      <c r="AH19" s="83"/>
      <c r="AI19" s="70"/>
      <c r="AJ19" s="71"/>
      <c r="AL19" s="70" t="s">
        <v>49</v>
      </c>
      <c r="AM19" s="70"/>
      <c r="AN19" s="92" t="str">
        <f t="shared" si="5"/>
        <v/>
      </c>
      <c r="AO19" s="60"/>
      <c r="AP19" s="72"/>
      <c r="AQ19" s="92" t="str">
        <f t="shared" si="7"/>
        <v/>
      </c>
      <c r="AR19" s="89"/>
      <c r="AS19" s="72"/>
      <c r="AT19" s="83"/>
      <c r="AU19" s="70"/>
      <c r="AV19" s="71"/>
      <c r="AX19" s="70" t="s">
        <v>49</v>
      </c>
      <c r="AY19" s="41"/>
      <c r="AZ19" s="41"/>
      <c r="BA19" s="42"/>
    </row>
    <row r="20" spans="2:56" ht="13.2" customHeight="1">
      <c r="B20" s="70" t="s">
        <v>79</v>
      </c>
      <c r="C20" s="215"/>
      <c r="D20" s="210" t="str">
        <f t="shared" si="0"/>
        <v/>
      </c>
      <c r="E20" s="215"/>
      <c r="F20" s="216"/>
      <c r="G20" s="210" t="str">
        <f t="shared" ref="G20:G21" si="8">IF(E20="","",E20*5)</f>
        <v/>
      </c>
      <c r="H20" s="217"/>
      <c r="I20" s="218"/>
      <c r="J20" s="210"/>
      <c r="K20" s="215"/>
      <c r="L20" s="210"/>
      <c r="N20" s="70" t="s">
        <v>79</v>
      </c>
      <c r="O20" s="82"/>
      <c r="P20" s="92" t="str">
        <f t="shared" si="2"/>
        <v/>
      </c>
      <c r="Q20" s="112"/>
      <c r="R20" s="85"/>
      <c r="S20" s="92" t="str">
        <f t="shared" si="6"/>
        <v/>
      </c>
      <c r="T20" s="112"/>
      <c r="U20" s="85"/>
      <c r="V20" s="92"/>
      <c r="W20" s="82"/>
      <c r="X20" s="92"/>
      <c r="Z20" s="70" t="s">
        <v>79</v>
      </c>
      <c r="AA20" s="92"/>
      <c r="AB20" s="92" t="str">
        <f t="shared" si="3"/>
        <v/>
      </c>
      <c r="AC20" s="93"/>
      <c r="AD20" s="94"/>
      <c r="AE20" s="92" t="str">
        <f t="shared" si="4"/>
        <v/>
      </c>
      <c r="AF20" s="93"/>
      <c r="AG20" s="94"/>
      <c r="AH20" s="82"/>
      <c r="AI20" s="92"/>
      <c r="AJ20" s="95"/>
      <c r="AL20" s="70" t="s">
        <v>79</v>
      </c>
      <c r="AM20" s="92"/>
      <c r="AN20" s="92" t="str">
        <f t="shared" si="5"/>
        <v/>
      </c>
      <c r="AO20" s="93"/>
      <c r="AP20" s="94"/>
      <c r="AQ20" s="92" t="str">
        <f t="shared" si="7"/>
        <v/>
      </c>
      <c r="AR20" s="93"/>
      <c r="AS20" s="94"/>
      <c r="AT20" s="82"/>
      <c r="AU20" s="92"/>
      <c r="AV20" s="95"/>
      <c r="AX20" s="70" t="s">
        <v>79</v>
      </c>
      <c r="AY20" s="39"/>
      <c r="AZ20" s="39"/>
      <c r="BA20" s="40"/>
    </row>
    <row r="21" spans="2:56" ht="13.2" customHeight="1" thickBot="1">
      <c r="B21" s="96" t="s">
        <v>101</v>
      </c>
      <c r="C21" s="100">
        <v>8</v>
      </c>
      <c r="D21" s="146">
        <f t="shared" si="0"/>
        <v>15</v>
      </c>
      <c r="E21" s="100">
        <v>5</v>
      </c>
      <c r="F21" s="102">
        <v>3</v>
      </c>
      <c r="G21" s="74">
        <f t="shared" si="8"/>
        <v>25</v>
      </c>
      <c r="H21" s="113"/>
      <c r="I21" s="114"/>
      <c r="J21" s="74">
        <v>10</v>
      </c>
      <c r="K21" s="100"/>
      <c r="L21" s="74"/>
      <c r="N21" s="96" t="s">
        <v>101</v>
      </c>
      <c r="O21" s="100"/>
      <c r="P21" s="146" t="str">
        <f t="shared" si="2"/>
        <v/>
      </c>
      <c r="Q21" s="113"/>
      <c r="R21" s="114"/>
      <c r="S21" s="146" t="str">
        <f t="shared" si="6"/>
        <v/>
      </c>
      <c r="T21" s="113"/>
      <c r="U21" s="114"/>
      <c r="V21" s="74"/>
      <c r="W21" s="100"/>
      <c r="X21" s="74"/>
      <c r="Z21" s="96" t="s">
        <v>101</v>
      </c>
      <c r="AA21" s="74"/>
      <c r="AB21" s="146" t="str">
        <f t="shared" si="3"/>
        <v/>
      </c>
      <c r="AC21" s="101"/>
      <c r="AD21" s="102"/>
      <c r="AE21" s="146" t="str">
        <f t="shared" si="4"/>
        <v/>
      </c>
      <c r="AF21" s="101"/>
      <c r="AG21" s="102"/>
      <c r="AH21" s="100"/>
      <c r="AI21" s="74"/>
      <c r="AJ21" s="103"/>
      <c r="AL21" s="96" t="s">
        <v>101</v>
      </c>
      <c r="AM21" s="74"/>
      <c r="AN21" s="146" t="str">
        <f t="shared" si="5"/>
        <v/>
      </c>
      <c r="AO21" s="101"/>
      <c r="AP21" s="102"/>
      <c r="AQ21" s="146" t="str">
        <f t="shared" si="7"/>
        <v/>
      </c>
      <c r="AR21" s="101"/>
      <c r="AS21" s="102"/>
      <c r="AT21" s="100"/>
      <c r="AU21" s="74"/>
      <c r="AV21" s="103"/>
      <c r="AX21" s="96" t="s">
        <v>101</v>
      </c>
      <c r="AY21" s="99"/>
      <c r="AZ21" s="99"/>
      <c r="BA21" s="96"/>
    </row>
    <row r="22" spans="2:56" ht="13.2" customHeight="1" thickBot="1"/>
    <row r="23" spans="2:56" ht="13.2" customHeight="1" thickBot="1">
      <c r="B23" s="241"/>
      <c r="C23" s="31" t="s">
        <v>8</v>
      </c>
      <c r="D23" s="237" t="s">
        <v>85</v>
      </c>
      <c r="E23" s="238"/>
      <c r="F23" s="238"/>
      <c r="G23" s="238"/>
      <c r="H23" s="239"/>
      <c r="I23" s="237" t="s">
        <v>9</v>
      </c>
      <c r="J23" s="240"/>
      <c r="K23" s="243">
        <v>42988</v>
      </c>
      <c r="L23" s="244"/>
      <c r="N23" s="241"/>
      <c r="O23" s="31" t="s">
        <v>8</v>
      </c>
      <c r="P23" s="237" t="s">
        <v>84</v>
      </c>
      <c r="Q23" s="238"/>
      <c r="R23" s="238"/>
      <c r="S23" s="238"/>
      <c r="T23" s="239"/>
      <c r="U23" s="237" t="s">
        <v>9</v>
      </c>
      <c r="V23" s="240"/>
      <c r="W23" s="243">
        <v>43009</v>
      </c>
      <c r="X23" s="244"/>
      <c r="Z23" s="241"/>
      <c r="AA23" s="31" t="s">
        <v>8</v>
      </c>
      <c r="AB23" s="237" t="s">
        <v>86</v>
      </c>
      <c r="AC23" s="238"/>
      <c r="AD23" s="238"/>
      <c r="AE23" s="238"/>
      <c r="AF23" s="239"/>
      <c r="AG23" s="237" t="s">
        <v>9</v>
      </c>
      <c r="AH23" s="240"/>
      <c r="AI23" s="243">
        <v>43044</v>
      </c>
      <c r="AJ23" s="244"/>
      <c r="AL23" s="241"/>
      <c r="AM23" s="31" t="s">
        <v>8</v>
      </c>
      <c r="AN23" s="237" t="s">
        <v>85</v>
      </c>
      <c r="AO23" s="238"/>
      <c r="AP23" s="238"/>
      <c r="AQ23" s="238"/>
      <c r="AR23" s="239"/>
      <c r="AS23" s="237" t="s">
        <v>9</v>
      </c>
      <c r="AT23" s="240"/>
      <c r="AU23" s="243">
        <v>43086</v>
      </c>
      <c r="AV23" s="244"/>
      <c r="AX23" s="249"/>
      <c r="AY23" s="254" t="s">
        <v>26</v>
      </c>
      <c r="AZ23" s="251" t="s">
        <v>32</v>
      </c>
      <c r="BA23" s="252"/>
      <c r="BB23" s="252"/>
      <c r="BC23" s="252"/>
      <c r="BD23" s="253"/>
    </row>
    <row r="24" spans="2:56" ht="13.2" customHeight="1" thickBot="1">
      <c r="B24" s="242"/>
      <c r="C24" s="31" t="s">
        <v>13</v>
      </c>
      <c r="D24" s="97" t="s">
        <v>5</v>
      </c>
      <c r="E24" s="127" t="s">
        <v>24</v>
      </c>
      <c r="F24" s="129" t="s">
        <v>25</v>
      </c>
      <c r="G24" s="34" t="s">
        <v>69</v>
      </c>
      <c r="H24" s="34" t="s">
        <v>11</v>
      </c>
      <c r="I24" s="35" t="s">
        <v>12</v>
      </c>
      <c r="J24" s="37" t="s">
        <v>6</v>
      </c>
      <c r="K24" s="37" t="s">
        <v>3</v>
      </c>
      <c r="L24" s="129" t="s">
        <v>7</v>
      </c>
      <c r="N24" s="242"/>
      <c r="O24" s="32" t="s">
        <v>13</v>
      </c>
      <c r="P24" s="33" t="s">
        <v>5</v>
      </c>
      <c r="Q24" s="127" t="s">
        <v>24</v>
      </c>
      <c r="R24" s="129" t="s">
        <v>25</v>
      </c>
      <c r="S24" s="34" t="s">
        <v>69</v>
      </c>
      <c r="T24" s="34" t="s">
        <v>11</v>
      </c>
      <c r="U24" s="35" t="s">
        <v>12</v>
      </c>
      <c r="V24" s="36" t="s">
        <v>6</v>
      </c>
      <c r="W24" s="37" t="s">
        <v>3</v>
      </c>
      <c r="X24" s="38" t="s">
        <v>7</v>
      </c>
      <c r="Z24" s="242"/>
      <c r="AA24" s="32" t="s">
        <v>13</v>
      </c>
      <c r="AB24" s="33" t="s">
        <v>5</v>
      </c>
      <c r="AC24" s="127" t="s">
        <v>24</v>
      </c>
      <c r="AD24" s="129" t="s">
        <v>25</v>
      </c>
      <c r="AE24" s="34" t="s">
        <v>69</v>
      </c>
      <c r="AF24" s="34" t="s">
        <v>11</v>
      </c>
      <c r="AG24" s="35" t="s">
        <v>12</v>
      </c>
      <c r="AH24" s="36" t="s">
        <v>6</v>
      </c>
      <c r="AI24" s="37" t="s">
        <v>3</v>
      </c>
      <c r="AJ24" s="38" t="s">
        <v>7</v>
      </c>
      <c r="AL24" s="242"/>
      <c r="AM24" s="32" t="s">
        <v>13</v>
      </c>
      <c r="AN24" s="33" t="s">
        <v>5</v>
      </c>
      <c r="AO24" s="127" t="s">
        <v>24</v>
      </c>
      <c r="AP24" s="129" t="s">
        <v>25</v>
      </c>
      <c r="AQ24" s="34" t="s">
        <v>69</v>
      </c>
      <c r="AR24" s="34" t="s">
        <v>11</v>
      </c>
      <c r="AS24" s="35" t="s">
        <v>12</v>
      </c>
      <c r="AT24" s="36" t="s">
        <v>6</v>
      </c>
      <c r="AU24" s="37" t="s">
        <v>3</v>
      </c>
      <c r="AV24" s="38" t="s">
        <v>7</v>
      </c>
      <c r="AX24" s="250"/>
      <c r="AY24" s="255"/>
      <c r="AZ24" s="219" t="s">
        <v>34</v>
      </c>
      <c r="BA24" s="220" t="s">
        <v>39</v>
      </c>
      <c r="BB24" s="221" t="s">
        <v>31</v>
      </c>
      <c r="BC24" s="222" t="s">
        <v>87</v>
      </c>
      <c r="BD24" s="223" t="s">
        <v>100</v>
      </c>
    </row>
    <row r="25" spans="2:56" ht="13.2" customHeight="1">
      <c r="B25" s="67" t="s">
        <v>41</v>
      </c>
      <c r="C25" s="92"/>
      <c r="D25" s="92" t="str">
        <f t="shared" ref="D25:D42" si="9">IF(C25=1,50,IF(C25=2,45,IF(C25=3,40,IF(C25=4,35,IF(C25=5,30,IF(C25=6,25,IF(C25=7,20,IF(C25=8,15,IF(C25=9,10,IF(C25=10,8,IF(C25=11,6,IF(C25=12,5,IF(C25=13,4,IF(C25=14,3,IF(C25=15,2,IF(C25=16,1,IF(C25=17,"",IF(C25=18,"",IF(C25=19,"",IF(C25=20,"",IF(C25="","")))))))))))))))))))))</f>
        <v/>
      </c>
      <c r="E25" s="82"/>
      <c r="F25" s="85"/>
      <c r="G25" s="92" t="str">
        <f>IF(E25="","",E25*7)</f>
        <v/>
      </c>
      <c r="H25" s="112"/>
      <c r="I25" s="85"/>
      <c r="J25" s="92"/>
      <c r="K25" s="92"/>
      <c r="L25" s="95"/>
      <c r="M25" s="77"/>
      <c r="N25" s="67" t="s">
        <v>41</v>
      </c>
      <c r="O25" s="67"/>
      <c r="P25" s="92" t="str">
        <f t="shared" ref="P25:P42" si="10">IF(O25=1,50,IF(O25=2,45,IF(O25=3,40,IF(O25=4,35,IF(O25=5,30,IF(O25=6,25,IF(O25=7,20,IF(O25=8,15,IF(O25=9,10,IF(O25=10,8,IF(O25=11,6,IF(O25=12,5,IF(O25=13,4,IF(O25=14,3,IF(O25=15,2,IF(O25=16,1,IF(O25=17,"",IF(O25=18,"",IF(O25=19,"",IF(O25=20,"",IF(O25="","")))))))))))))))))))))</f>
        <v/>
      </c>
      <c r="Q25" s="66"/>
      <c r="R25" s="69"/>
      <c r="S25" s="92" t="str">
        <f>IF(Q25="","",Q25*7)</f>
        <v/>
      </c>
      <c r="T25" s="88"/>
      <c r="U25" s="69"/>
      <c r="V25" s="84"/>
      <c r="W25" s="67"/>
      <c r="X25" s="68"/>
      <c r="Z25" s="67" t="s">
        <v>41</v>
      </c>
      <c r="AA25" s="70"/>
      <c r="AB25" s="92" t="str">
        <f t="shared" ref="AB25:AB42" si="11">IF(AA25=1,50,IF(AA25=2,45,IF(AA25=3,40,IF(AA25=4,35,IF(AA25=5,30,IF(AA25=6,25,IF(AA25=7,20,IF(AA25=8,15,IF(AA25=9,10,IF(AA25=10,8,IF(AA25=11,6,IF(AA25=12,5,IF(AA25=13,4,IF(AA25=14,3,IF(AA25=15,2,IF(AA25=16,1,IF(AA25=17,"",IF(AA25=18,"",IF(AA25=19,"",IF(AA25=20,"",IF(AA25="","")))))))))))))))))))))</f>
        <v/>
      </c>
      <c r="AC25" s="60"/>
      <c r="AD25" s="72"/>
      <c r="AE25" s="92" t="str">
        <f>IF(AC25="","",AC25*7)</f>
        <v/>
      </c>
      <c r="AF25" s="89"/>
      <c r="AG25" s="72"/>
      <c r="AH25" s="83"/>
      <c r="AI25" s="70"/>
      <c r="AJ25" s="71"/>
      <c r="AL25" s="67" t="s">
        <v>41</v>
      </c>
      <c r="AM25" s="67"/>
      <c r="AN25" s="92" t="str">
        <f t="shared" ref="AN25:AN42" si="12">IF(AM25=1,50,IF(AM25=2,45,IF(AM25=3,40,IF(AM25=4,35,IF(AM25=5,30,IF(AM25=6,25,IF(AM25=7,20,IF(AM25=8,15,IF(AM25=9,10,IF(AM25=10,8,IF(AM25=11,6,IF(AM25=12,5,IF(AM25=13,4,IF(AM25=14,3,IF(AM25=15,2,IF(AM25=16,1,IF(AM25=17,"",IF(AM25=18,"",IF(AM25=19,"",IF(AM25=20,"",IF(AM25="","")))))))))))))))))))))</f>
        <v/>
      </c>
      <c r="AO25" s="66"/>
      <c r="AP25" s="69"/>
      <c r="AQ25" s="92" t="str">
        <f t="shared" ref="AQ25:AQ42" si="13">IF(AO25="","",AO25*5)</f>
        <v/>
      </c>
      <c r="AR25" s="88"/>
      <c r="AS25" s="69"/>
      <c r="AT25" s="84"/>
      <c r="AU25" s="67"/>
      <c r="AV25" s="68"/>
      <c r="AX25" s="67" t="s">
        <v>41</v>
      </c>
      <c r="AY25" s="71">
        <f t="shared" ref="AY25:AY41" si="14">SUM(D4,G4,H4,I4*2,J4,K4,P4,S4,T4,U4*2,V4,W4,AB4,AE4,AF4,AG4*2,AH4,AI4,AN4,AQ4,AR4,AS4*2,AT4,AU4,D25,G25,H25,I25*2,J25,P25,S25,T25,U25*2,V25,AB25,AE25,AF25,AG25*2,AH25,AN25,AQ25,AR25,AS25*2,AT25,AU25,AI25,W25,K25,AY4:BA4)</f>
        <v>99</v>
      </c>
      <c r="AZ25" s="93">
        <f t="shared" ref="AZ25:AZ41" si="15">SUM(E4,Q4,AC4,AO4,E25,Q25,AC25,AO25)</f>
        <v>7</v>
      </c>
      <c r="BA25" s="85">
        <f t="shared" ref="BA25:BA41" si="16">SUM(F4,R4,AD4,AP4,F25,R25,AD25,AP25)</f>
        <v>1</v>
      </c>
      <c r="BB25" s="117">
        <f>IF(AZ25=0,"0%",AZ25/(AZ25+BA25))</f>
        <v>0.875</v>
      </c>
      <c r="BC25" s="60">
        <f t="shared" ref="BC25:BC41" si="17">SUM(I4,U4,AG4,AS4,I25,U25,AG25,AS25)</f>
        <v>2</v>
      </c>
      <c r="BD25" s="70">
        <v>112</v>
      </c>
    </row>
    <row r="26" spans="2:56" ht="13.2" customHeight="1">
      <c r="B26" s="92" t="s">
        <v>40</v>
      </c>
      <c r="C26" s="70"/>
      <c r="D26" s="92" t="str">
        <f t="shared" si="9"/>
        <v/>
      </c>
      <c r="E26" s="83"/>
      <c r="F26" s="86"/>
      <c r="G26" s="92" t="str">
        <f t="shared" ref="G26:G42" si="18">IF(E26="","",E26*7)</f>
        <v/>
      </c>
      <c r="H26" s="75"/>
      <c r="I26" s="86"/>
      <c r="J26" s="70"/>
      <c r="K26" s="70"/>
      <c r="L26" s="71"/>
      <c r="M26" s="77"/>
      <c r="N26" s="92" t="s">
        <v>40</v>
      </c>
      <c r="O26" s="70"/>
      <c r="P26" s="92" t="str">
        <f t="shared" si="10"/>
        <v/>
      </c>
      <c r="Q26" s="60"/>
      <c r="R26" s="72"/>
      <c r="S26" s="92" t="str">
        <f t="shared" ref="S26:S42" si="19">IF(Q26="","",Q26*7)</f>
        <v/>
      </c>
      <c r="T26" s="89"/>
      <c r="U26" s="72"/>
      <c r="V26" s="83"/>
      <c r="W26" s="70"/>
      <c r="X26" s="71"/>
      <c r="Z26" s="92" t="s">
        <v>40</v>
      </c>
      <c r="AA26" s="70"/>
      <c r="AB26" s="92" t="str">
        <f t="shared" si="11"/>
        <v/>
      </c>
      <c r="AC26" s="60"/>
      <c r="AD26" s="72"/>
      <c r="AE26" s="92" t="str">
        <f t="shared" ref="AE26:AE42" si="20">IF(AC26="","",AC26*7)</f>
        <v/>
      </c>
      <c r="AF26" s="89"/>
      <c r="AG26" s="72"/>
      <c r="AH26" s="83"/>
      <c r="AI26" s="70"/>
      <c r="AJ26" s="71"/>
      <c r="AL26" s="92" t="s">
        <v>40</v>
      </c>
      <c r="AM26" s="70"/>
      <c r="AN26" s="92" t="str">
        <f t="shared" si="12"/>
        <v/>
      </c>
      <c r="AO26" s="60"/>
      <c r="AP26" s="72"/>
      <c r="AQ26" s="92" t="str">
        <f t="shared" si="13"/>
        <v/>
      </c>
      <c r="AR26" s="89"/>
      <c r="AS26" s="72"/>
      <c r="AT26" s="83"/>
      <c r="AU26" s="70"/>
      <c r="AV26" s="71"/>
      <c r="AX26" s="92" t="s">
        <v>40</v>
      </c>
      <c r="AY26" s="71">
        <f t="shared" si="14"/>
        <v>89</v>
      </c>
      <c r="AZ26" s="89">
        <f t="shared" si="15"/>
        <v>6</v>
      </c>
      <c r="BA26" s="86">
        <f t="shared" si="16"/>
        <v>2</v>
      </c>
      <c r="BB26" s="115">
        <f>IF(AZ26=0,"0%",AZ26/(AZ26+BA26))</f>
        <v>0.75</v>
      </c>
      <c r="BC26" s="60">
        <f t="shared" si="17"/>
        <v>2</v>
      </c>
      <c r="BD26" s="70">
        <v>120</v>
      </c>
    </row>
    <row r="27" spans="2:56" ht="13.2" customHeight="1">
      <c r="B27" s="70" t="s">
        <v>42</v>
      </c>
      <c r="C27" s="70"/>
      <c r="D27" s="92" t="str">
        <f t="shared" si="9"/>
        <v/>
      </c>
      <c r="E27" s="83"/>
      <c r="F27" s="86"/>
      <c r="G27" s="92" t="str">
        <f t="shared" si="18"/>
        <v/>
      </c>
      <c r="H27" s="75"/>
      <c r="I27" s="86"/>
      <c r="J27" s="70"/>
      <c r="K27" s="70"/>
      <c r="L27" s="71"/>
      <c r="M27" s="77"/>
      <c r="N27" s="70" t="s">
        <v>42</v>
      </c>
      <c r="O27" s="70"/>
      <c r="P27" s="92" t="str">
        <f t="shared" si="10"/>
        <v/>
      </c>
      <c r="Q27" s="60"/>
      <c r="R27" s="72"/>
      <c r="S27" s="92" t="str">
        <f t="shared" si="19"/>
        <v/>
      </c>
      <c r="T27" s="89"/>
      <c r="U27" s="72"/>
      <c r="V27" s="83"/>
      <c r="W27" s="70"/>
      <c r="X27" s="71"/>
      <c r="Z27" s="70" t="s">
        <v>42</v>
      </c>
      <c r="AA27" s="70"/>
      <c r="AB27" s="92" t="str">
        <f t="shared" si="11"/>
        <v/>
      </c>
      <c r="AC27" s="60"/>
      <c r="AD27" s="72"/>
      <c r="AE27" s="92" t="str">
        <f t="shared" si="20"/>
        <v/>
      </c>
      <c r="AF27" s="89"/>
      <c r="AG27" s="72"/>
      <c r="AH27" s="83"/>
      <c r="AI27" s="70"/>
      <c r="AJ27" s="71"/>
      <c r="AL27" s="70" t="s">
        <v>42</v>
      </c>
      <c r="AM27" s="70"/>
      <c r="AN27" s="92" t="str">
        <f t="shared" si="12"/>
        <v/>
      </c>
      <c r="AO27" s="60"/>
      <c r="AP27" s="72"/>
      <c r="AQ27" s="92" t="str">
        <f t="shared" si="13"/>
        <v/>
      </c>
      <c r="AR27" s="89"/>
      <c r="AS27" s="72"/>
      <c r="AT27" s="83"/>
      <c r="AU27" s="70"/>
      <c r="AV27" s="71"/>
      <c r="AX27" s="70" t="s">
        <v>42</v>
      </c>
      <c r="AY27" s="71">
        <f t="shared" si="14"/>
        <v>70</v>
      </c>
      <c r="AZ27" s="89">
        <f t="shared" si="15"/>
        <v>6</v>
      </c>
      <c r="BA27" s="86">
        <f t="shared" si="16"/>
        <v>2</v>
      </c>
      <c r="BB27" s="115">
        <f t="shared" ref="BB27:BB41" si="21">IF(AZ27=0,"0%",AZ27/(AZ27+BA27))</f>
        <v>0.75</v>
      </c>
      <c r="BC27" s="60">
        <f t="shared" si="17"/>
        <v>0</v>
      </c>
      <c r="BD27" s="70"/>
    </row>
    <row r="28" spans="2:56" ht="13.2" customHeight="1">
      <c r="B28" s="70" t="s">
        <v>46</v>
      </c>
      <c r="C28" s="70"/>
      <c r="D28" s="92" t="str">
        <f t="shared" si="9"/>
        <v/>
      </c>
      <c r="E28" s="83"/>
      <c r="F28" s="86"/>
      <c r="G28" s="92" t="str">
        <f t="shared" si="18"/>
        <v/>
      </c>
      <c r="H28" s="75"/>
      <c r="I28" s="86"/>
      <c r="J28" s="70"/>
      <c r="K28" s="70"/>
      <c r="L28" s="71"/>
      <c r="M28" s="77"/>
      <c r="N28" s="70" t="s">
        <v>46</v>
      </c>
      <c r="O28" s="70"/>
      <c r="P28" s="92" t="str">
        <f t="shared" si="10"/>
        <v/>
      </c>
      <c r="Q28" s="60"/>
      <c r="R28" s="72"/>
      <c r="S28" s="92" t="str">
        <f t="shared" si="19"/>
        <v/>
      </c>
      <c r="T28" s="89"/>
      <c r="U28" s="72"/>
      <c r="V28" s="83"/>
      <c r="W28" s="70"/>
      <c r="X28" s="71"/>
      <c r="Z28" s="70" t="s">
        <v>46</v>
      </c>
      <c r="AA28" s="70"/>
      <c r="AB28" s="92" t="str">
        <f t="shared" si="11"/>
        <v/>
      </c>
      <c r="AC28" s="60"/>
      <c r="AD28" s="72"/>
      <c r="AE28" s="92" t="str">
        <f t="shared" si="20"/>
        <v/>
      </c>
      <c r="AF28" s="89"/>
      <c r="AG28" s="72"/>
      <c r="AH28" s="83"/>
      <c r="AI28" s="70"/>
      <c r="AJ28" s="71"/>
      <c r="AL28" s="70" t="s">
        <v>46</v>
      </c>
      <c r="AM28" s="70"/>
      <c r="AN28" s="92" t="str">
        <f t="shared" si="12"/>
        <v/>
      </c>
      <c r="AO28" s="60"/>
      <c r="AP28" s="72"/>
      <c r="AQ28" s="92" t="str">
        <f t="shared" si="13"/>
        <v/>
      </c>
      <c r="AR28" s="89"/>
      <c r="AS28" s="72"/>
      <c r="AT28" s="83"/>
      <c r="AU28" s="70"/>
      <c r="AV28" s="71"/>
      <c r="AX28" s="70" t="s">
        <v>46</v>
      </c>
      <c r="AY28" s="71">
        <f t="shared" si="14"/>
        <v>30</v>
      </c>
      <c r="AZ28" s="89">
        <f t="shared" si="15"/>
        <v>3</v>
      </c>
      <c r="BA28" s="86">
        <f t="shared" si="16"/>
        <v>5</v>
      </c>
      <c r="BB28" s="115">
        <f t="shared" si="21"/>
        <v>0.375</v>
      </c>
      <c r="BC28" s="60">
        <f t="shared" si="17"/>
        <v>0</v>
      </c>
      <c r="BD28" s="70"/>
    </row>
    <row r="29" spans="2:56" ht="13.2" customHeight="1">
      <c r="B29" s="70" t="s">
        <v>55</v>
      </c>
      <c r="C29" s="70"/>
      <c r="D29" s="92" t="str">
        <f t="shared" si="9"/>
        <v/>
      </c>
      <c r="E29" s="83"/>
      <c r="F29" s="86"/>
      <c r="G29" s="92" t="str">
        <f t="shared" si="18"/>
        <v/>
      </c>
      <c r="H29" s="75"/>
      <c r="I29" s="86"/>
      <c r="J29" s="70"/>
      <c r="K29" s="70"/>
      <c r="L29" s="71"/>
      <c r="M29" s="77"/>
      <c r="N29" s="70" t="s">
        <v>55</v>
      </c>
      <c r="O29" s="70"/>
      <c r="P29" s="92" t="str">
        <f t="shared" si="10"/>
        <v/>
      </c>
      <c r="Q29" s="60"/>
      <c r="R29" s="72"/>
      <c r="S29" s="92" t="str">
        <f t="shared" si="19"/>
        <v/>
      </c>
      <c r="T29" s="89"/>
      <c r="U29" s="72"/>
      <c r="V29" s="83"/>
      <c r="W29" s="70"/>
      <c r="X29" s="71"/>
      <c r="Z29" s="70" t="s">
        <v>55</v>
      </c>
      <c r="AA29" s="70"/>
      <c r="AB29" s="92" t="str">
        <f t="shared" si="11"/>
        <v/>
      </c>
      <c r="AC29" s="60"/>
      <c r="AD29" s="72"/>
      <c r="AE29" s="92" t="str">
        <f t="shared" si="20"/>
        <v/>
      </c>
      <c r="AF29" s="89"/>
      <c r="AG29" s="72"/>
      <c r="AH29" s="83"/>
      <c r="AI29" s="70"/>
      <c r="AJ29" s="71"/>
      <c r="AL29" s="70" t="s">
        <v>55</v>
      </c>
      <c r="AM29" s="70"/>
      <c r="AN29" s="92" t="str">
        <f t="shared" si="12"/>
        <v/>
      </c>
      <c r="AO29" s="60"/>
      <c r="AP29" s="72"/>
      <c r="AQ29" s="92" t="str">
        <f t="shared" si="13"/>
        <v/>
      </c>
      <c r="AR29" s="89"/>
      <c r="AS29" s="72"/>
      <c r="AT29" s="83"/>
      <c r="AU29" s="70"/>
      <c r="AV29" s="71"/>
      <c r="AX29" s="70" t="s">
        <v>55</v>
      </c>
      <c r="AY29" s="71">
        <f t="shared" si="14"/>
        <v>57</v>
      </c>
      <c r="AZ29" s="89">
        <f t="shared" si="15"/>
        <v>5</v>
      </c>
      <c r="BA29" s="86">
        <f t="shared" si="16"/>
        <v>3</v>
      </c>
      <c r="BB29" s="115">
        <f t="shared" si="21"/>
        <v>0.625</v>
      </c>
      <c r="BC29" s="60">
        <f t="shared" si="17"/>
        <v>1</v>
      </c>
      <c r="BD29" s="70">
        <v>105</v>
      </c>
    </row>
    <row r="30" spans="2:56" ht="13.2" customHeight="1">
      <c r="B30" s="70" t="s">
        <v>51</v>
      </c>
      <c r="C30" s="70"/>
      <c r="D30" s="92" t="str">
        <f t="shared" si="9"/>
        <v/>
      </c>
      <c r="E30" s="83"/>
      <c r="F30" s="86"/>
      <c r="G30" s="92" t="str">
        <f t="shared" si="18"/>
        <v/>
      </c>
      <c r="H30" s="75"/>
      <c r="I30" s="86"/>
      <c r="J30" s="70"/>
      <c r="K30" s="70"/>
      <c r="L30" s="73"/>
      <c r="M30" s="78"/>
      <c r="N30" s="70" t="s">
        <v>51</v>
      </c>
      <c r="O30" s="70"/>
      <c r="P30" s="92" t="str">
        <f t="shared" si="10"/>
        <v/>
      </c>
      <c r="Q30" s="60"/>
      <c r="R30" s="72"/>
      <c r="S30" s="92" t="str">
        <f t="shared" si="19"/>
        <v/>
      </c>
      <c r="T30" s="89"/>
      <c r="U30" s="72"/>
      <c r="V30" s="83"/>
      <c r="W30" s="70"/>
      <c r="X30" s="73"/>
      <c r="Z30" s="70" t="s">
        <v>51</v>
      </c>
      <c r="AA30" s="70"/>
      <c r="AB30" s="92" t="str">
        <f t="shared" si="11"/>
        <v/>
      </c>
      <c r="AC30" s="60"/>
      <c r="AD30" s="72"/>
      <c r="AE30" s="92" t="str">
        <f t="shared" si="20"/>
        <v/>
      </c>
      <c r="AF30" s="89"/>
      <c r="AG30" s="72"/>
      <c r="AH30" s="83"/>
      <c r="AI30" s="70"/>
      <c r="AJ30" s="73"/>
      <c r="AL30" s="70" t="s">
        <v>51</v>
      </c>
      <c r="AM30" s="70"/>
      <c r="AN30" s="92" t="str">
        <f t="shared" si="12"/>
        <v/>
      </c>
      <c r="AO30" s="60"/>
      <c r="AP30" s="72"/>
      <c r="AQ30" s="92" t="str">
        <f t="shared" si="13"/>
        <v/>
      </c>
      <c r="AR30" s="89"/>
      <c r="AS30" s="72"/>
      <c r="AT30" s="83"/>
      <c r="AU30" s="70"/>
      <c r="AV30" s="73"/>
      <c r="AX30" s="70" t="s">
        <v>51</v>
      </c>
      <c r="AY30" s="71">
        <f t="shared" si="14"/>
        <v>31</v>
      </c>
      <c r="AZ30" s="89">
        <f t="shared" si="15"/>
        <v>3</v>
      </c>
      <c r="BA30" s="86">
        <f t="shared" si="16"/>
        <v>5</v>
      </c>
      <c r="BB30" s="115">
        <f t="shared" si="21"/>
        <v>0.375</v>
      </c>
      <c r="BC30" s="60">
        <f t="shared" si="17"/>
        <v>0</v>
      </c>
      <c r="BD30" s="70"/>
    </row>
    <row r="31" spans="2:56" ht="13.2" customHeight="1">
      <c r="B31" s="70" t="s">
        <v>44</v>
      </c>
      <c r="C31" s="70"/>
      <c r="D31" s="92" t="str">
        <f t="shared" si="9"/>
        <v/>
      </c>
      <c r="E31" s="83"/>
      <c r="F31" s="86"/>
      <c r="G31" s="92" t="str">
        <f t="shared" si="18"/>
        <v/>
      </c>
      <c r="H31" s="75"/>
      <c r="I31" s="86"/>
      <c r="J31" s="70"/>
      <c r="K31" s="70"/>
      <c r="L31" s="71"/>
      <c r="M31" s="77"/>
      <c r="N31" s="70" t="s">
        <v>44</v>
      </c>
      <c r="O31" s="70"/>
      <c r="P31" s="92" t="str">
        <f t="shared" si="10"/>
        <v/>
      </c>
      <c r="Q31" s="60"/>
      <c r="R31" s="72"/>
      <c r="S31" s="92" t="str">
        <f t="shared" si="19"/>
        <v/>
      </c>
      <c r="T31" s="89"/>
      <c r="U31" s="72"/>
      <c r="V31" s="83"/>
      <c r="W31" s="70"/>
      <c r="X31" s="71"/>
      <c r="Z31" s="70" t="s">
        <v>44</v>
      </c>
      <c r="AA31" s="70"/>
      <c r="AB31" s="92" t="str">
        <f t="shared" si="11"/>
        <v/>
      </c>
      <c r="AC31" s="60"/>
      <c r="AD31" s="72"/>
      <c r="AE31" s="92" t="str">
        <f t="shared" si="20"/>
        <v/>
      </c>
      <c r="AF31" s="89"/>
      <c r="AG31" s="72"/>
      <c r="AH31" s="83"/>
      <c r="AI31" s="70"/>
      <c r="AJ31" s="71"/>
      <c r="AL31" s="70" t="s">
        <v>44</v>
      </c>
      <c r="AM31" s="70"/>
      <c r="AN31" s="92" t="str">
        <f t="shared" si="12"/>
        <v/>
      </c>
      <c r="AO31" s="60"/>
      <c r="AP31" s="72"/>
      <c r="AQ31" s="92" t="str">
        <f t="shared" si="13"/>
        <v/>
      </c>
      <c r="AR31" s="89"/>
      <c r="AS31" s="72"/>
      <c r="AT31" s="83"/>
      <c r="AU31" s="70"/>
      <c r="AV31" s="71"/>
      <c r="AX31" s="70" t="s">
        <v>44</v>
      </c>
      <c r="AY31" s="71">
        <f t="shared" si="14"/>
        <v>60</v>
      </c>
      <c r="AZ31" s="89">
        <f t="shared" si="15"/>
        <v>5</v>
      </c>
      <c r="BA31" s="86">
        <f t="shared" si="16"/>
        <v>3</v>
      </c>
      <c r="BB31" s="115">
        <f t="shared" si="21"/>
        <v>0.625</v>
      </c>
      <c r="BC31" s="60">
        <f t="shared" si="17"/>
        <v>0</v>
      </c>
      <c r="BD31" s="70"/>
    </row>
    <row r="32" spans="2:56" ht="13.2" customHeight="1">
      <c r="B32" s="70" t="s">
        <v>52</v>
      </c>
      <c r="C32" s="70"/>
      <c r="D32" s="92" t="str">
        <f t="shared" si="9"/>
        <v/>
      </c>
      <c r="E32" s="83"/>
      <c r="F32" s="86"/>
      <c r="G32" s="92" t="str">
        <f t="shared" si="18"/>
        <v/>
      </c>
      <c r="H32" s="75"/>
      <c r="I32" s="86"/>
      <c r="J32" s="70"/>
      <c r="K32" s="70"/>
      <c r="L32" s="71"/>
      <c r="M32" s="77"/>
      <c r="N32" s="70" t="s">
        <v>52</v>
      </c>
      <c r="O32" s="70"/>
      <c r="P32" s="92" t="str">
        <f t="shared" si="10"/>
        <v/>
      </c>
      <c r="Q32" s="60"/>
      <c r="R32" s="72"/>
      <c r="S32" s="92" t="str">
        <f t="shared" si="19"/>
        <v/>
      </c>
      <c r="T32" s="89"/>
      <c r="U32" s="72"/>
      <c r="V32" s="83"/>
      <c r="W32" s="70"/>
      <c r="X32" s="71"/>
      <c r="Z32" s="70" t="s">
        <v>52</v>
      </c>
      <c r="AA32" s="70"/>
      <c r="AB32" s="92" t="str">
        <f t="shared" si="11"/>
        <v/>
      </c>
      <c r="AC32" s="60"/>
      <c r="AD32" s="72"/>
      <c r="AE32" s="92" t="str">
        <f t="shared" si="20"/>
        <v/>
      </c>
      <c r="AF32" s="89"/>
      <c r="AG32" s="72"/>
      <c r="AH32" s="83"/>
      <c r="AI32" s="70"/>
      <c r="AJ32" s="71"/>
      <c r="AL32" s="70" t="s">
        <v>52</v>
      </c>
      <c r="AM32" s="70"/>
      <c r="AN32" s="92" t="str">
        <f t="shared" si="12"/>
        <v/>
      </c>
      <c r="AO32" s="60"/>
      <c r="AP32" s="72"/>
      <c r="AQ32" s="92" t="str">
        <f t="shared" si="13"/>
        <v/>
      </c>
      <c r="AR32" s="89"/>
      <c r="AS32" s="72"/>
      <c r="AT32" s="83"/>
      <c r="AU32" s="70"/>
      <c r="AV32" s="71"/>
      <c r="AX32" s="70" t="s">
        <v>52</v>
      </c>
      <c r="AY32" s="71">
        <f t="shared" si="14"/>
        <v>33</v>
      </c>
      <c r="AZ32" s="89">
        <f t="shared" si="15"/>
        <v>3</v>
      </c>
      <c r="BA32" s="86">
        <f t="shared" si="16"/>
        <v>5</v>
      </c>
      <c r="BB32" s="115">
        <f t="shared" si="21"/>
        <v>0.375</v>
      </c>
      <c r="BC32" s="60">
        <f t="shared" si="17"/>
        <v>0</v>
      </c>
      <c r="BD32" s="70"/>
    </row>
    <row r="33" spans="2:56" ht="13.2" customHeight="1">
      <c r="B33" s="70" t="s">
        <v>45</v>
      </c>
      <c r="C33" s="70"/>
      <c r="D33" s="92" t="str">
        <f t="shared" si="9"/>
        <v/>
      </c>
      <c r="E33" s="83"/>
      <c r="F33" s="86"/>
      <c r="G33" s="92" t="str">
        <f t="shared" si="18"/>
        <v/>
      </c>
      <c r="H33" s="75"/>
      <c r="I33" s="86"/>
      <c r="J33" s="70"/>
      <c r="K33" s="70"/>
      <c r="L33" s="71"/>
      <c r="M33" s="77"/>
      <c r="N33" s="70" t="s">
        <v>45</v>
      </c>
      <c r="O33" s="70"/>
      <c r="P33" s="92" t="str">
        <f t="shared" si="10"/>
        <v/>
      </c>
      <c r="Q33" s="60"/>
      <c r="R33" s="72"/>
      <c r="S33" s="92" t="str">
        <f t="shared" si="19"/>
        <v/>
      </c>
      <c r="T33" s="89"/>
      <c r="U33" s="72"/>
      <c r="V33" s="83"/>
      <c r="W33" s="70"/>
      <c r="X33" s="71"/>
      <c r="Z33" s="70" t="s">
        <v>45</v>
      </c>
      <c r="AA33" s="70"/>
      <c r="AB33" s="92" t="str">
        <f t="shared" si="11"/>
        <v/>
      </c>
      <c r="AC33" s="60"/>
      <c r="AD33" s="72"/>
      <c r="AE33" s="92" t="str">
        <f t="shared" si="20"/>
        <v/>
      </c>
      <c r="AF33" s="89"/>
      <c r="AG33" s="72"/>
      <c r="AH33" s="83"/>
      <c r="AI33" s="70"/>
      <c r="AJ33" s="71"/>
      <c r="AL33" s="70" t="s">
        <v>45</v>
      </c>
      <c r="AM33" s="70"/>
      <c r="AN33" s="92" t="str">
        <f t="shared" si="12"/>
        <v/>
      </c>
      <c r="AO33" s="60"/>
      <c r="AP33" s="72"/>
      <c r="AQ33" s="92" t="str">
        <f t="shared" si="13"/>
        <v/>
      </c>
      <c r="AR33" s="89"/>
      <c r="AS33" s="72"/>
      <c r="AT33" s="83"/>
      <c r="AU33" s="70"/>
      <c r="AV33" s="71"/>
      <c r="AX33" s="70" t="s">
        <v>45</v>
      </c>
      <c r="AY33" s="71">
        <f t="shared" si="14"/>
        <v>24</v>
      </c>
      <c r="AZ33" s="89">
        <f t="shared" si="15"/>
        <v>2</v>
      </c>
      <c r="BA33" s="86">
        <f t="shared" si="16"/>
        <v>6</v>
      </c>
      <c r="BB33" s="115">
        <f t="shared" si="21"/>
        <v>0.25</v>
      </c>
      <c r="BC33" s="60">
        <f t="shared" si="17"/>
        <v>0</v>
      </c>
      <c r="BD33" s="70"/>
    </row>
    <row r="34" spans="2:56" ht="13.2" customHeight="1">
      <c r="B34" s="70" t="s">
        <v>48</v>
      </c>
      <c r="C34" s="70"/>
      <c r="D34" s="92" t="str">
        <f t="shared" si="9"/>
        <v/>
      </c>
      <c r="E34" s="83"/>
      <c r="F34" s="86"/>
      <c r="G34" s="92" t="str">
        <f t="shared" si="18"/>
        <v/>
      </c>
      <c r="H34" s="75"/>
      <c r="I34" s="86"/>
      <c r="J34" s="70"/>
      <c r="K34" s="70"/>
      <c r="L34" s="71"/>
      <c r="M34" s="77"/>
      <c r="N34" s="70" t="s">
        <v>48</v>
      </c>
      <c r="O34" s="70"/>
      <c r="P34" s="92" t="str">
        <f t="shared" si="10"/>
        <v/>
      </c>
      <c r="Q34" s="60"/>
      <c r="R34" s="72"/>
      <c r="S34" s="92" t="str">
        <f t="shared" si="19"/>
        <v/>
      </c>
      <c r="T34" s="89"/>
      <c r="U34" s="72"/>
      <c r="V34" s="83"/>
      <c r="W34" s="70"/>
      <c r="X34" s="71"/>
      <c r="Z34" s="70" t="s">
        <v>48</v>
      </c>
      <c r="AA34" s="70"/>
      <c r="AB34" s="92" t="str">
        <f t="shared" si="11"/>
        <v/>
      </c>
      <c r="AC34" s="60"/>
      <c r="AD34" s="72"/>
      <c r="AE34" s="92" t="str">
        <f t="shared" si="20"/>
        <v/>
      </c>
      <c r="AF34" s="89"/>
      <c r="AG34" s="72"/>
      <c r="AH34" s="83"/>
      <c r="AI34" s="70"/>
      <c r="AJ34" s="71"/>
      <c r="AL34" s="70" t="s">
        <v>48</v>
      </c>
      <c r="AM34" s="70"/>
      <c r="AN34" s="92" t="str">
        <f t="shared" si="12"/>
        <v/>
      </c>
      <c r="AO34" s="60"/>
      <c r="AP34" s="72"/>
      <c r="AQ34" s="92" t="str">
        <f t="shared" si="13"/>
        <v/>
      </c>
      <c r="AR34" s="89"/>
      <c r="AS34" s="72"/>
      <c r="AT34" s="83"/>
      <c r="AU34" s="70"/>
      <c r="AV34" s="71"/>
      <c r="AX34" s="70" t="s">
        <v>48</v>
      </c>
      <c r="AY34" s="71">
        <f t="shared" si="14"/>
        <v>15</v>
      </c>
      <c r="AZ34" s="89">
        <f t="shared" si="15"/>
        <v>1</v>
      </c>
      <c r="BA34" s="86">
        <f t="shared" si="16"/>
        <v>7</v>
      </c>
      <c r="BB34" s="115">
        <f t="shared" si="21"/>
        <v>0.125</v>
      </c>
      <c r="BC34" s="60">
        <f t="shared" si="17"/>
        <v>0</v>
      </c>
      <c r="BD34" s="70"/>
    </row>
    <row r="35" spans="2:56" ht="13.2" customHeight="1">
      <c r="B35" s="70" t="s">
        <v>47</v>
      </c>
      <c r="C35" s="70"/>
      <c r="D35" s="92" t="str">
        <f t="shared" si="9"/>
        <v/>
      </c>
      <c r="E35" s="83"/>
      <c r="F35" s="86"/>
      <c r="G35" s="92" t="str">
        <f t="shared" si="18"/>
        <v/>
      </c>
      <c r="H35" s="75"/>
      <c r="I35" s="86"/>
      <c r="J35" s="70"/>
      <c r="K35" s="70"/>
      <c r="L35" s="71"/>
      <c r="M35" s="77"/>
      <c r="N35" s="70" t="s">
        <v>47</v>
      </c>
      <c r="O35" s="70"/>
      <c r="P35" s="92" t="str">
        <f t="shared" si="10"/>
        <v/>
      </c>
      <c r="Q35" s="60"/>
      <c r="R35" s="72"/>
      <c r="S35" s="92" t="str">
        <f t="shared" si="19"/>
        <v/>
      </c>
      <c r="T35" s="89"/>
      <c r="U35" s="72"/>
      <c r="V35" s="83"/>
      <c r="W35" s="70"/>
      <c r="X35" s="71"/>
      <c r="Z35" s="70" t="s">
        <v>47</v>
      </c>
      <c r="AA35" s="70"/>
      <c r="AB35" s="92" t="str">
        <f t="shared" si="11"/>
        <v/>
      </c>
      <c r="AC35" s="60"/>
      <c r="AD35" s="72"/>
      <c r="AE35" s="92" t="str">
        <f t="shared" si="20"/>
        <v/>
      </c>
      <c r="AF35" s="89"/>
      <c r="AG35" s="72"/>
      <c r="AH35" s="83"/>
      <c r="AI35" s="70"/>
      <c r="AJ35" s="71"/>
      <c r="AL35" s="70" t="s">
        <v>47</v>
      </c>
      <c r="AM35" s="70"/>
      <c r="AN35" s="92" t="str">
        <f t="shared" si="12"/>
        <v/>
      </c>
      <c r="AO35" s="60"/>
      <c r="AP35" s="72"/>
      <c r="AQ35" s="92" t="str">
        <f t="shared" si="13"/>
        <v/>
      </c>
      <c r="AR35" s="89"/>
      <c r="AS35" s="72"/>
      <c r="AT35" s="83"/>
      <c r="AU35" s="70"/>
      <c r="AV35" s="71"/>
      <c r="AX35" s="70" t="s">
        <v>47</v>
      </c>
      <c r="AY35" s="71">
        <f t="shared" si="14"/>
        <v>40</v>
      </c>
      <c r="AZ35" s="89">
        <f t="shared" si="15"/>
        <v>4</v>
      </c>
      <c r="BA35" s="86">
        <f t="shared" si="16"/>
        <v>4</v>
      </c>
      <c r="BB35" s="115">
        <f t="shared" si="21"/>
        <v>0.5</v>
      </c>
      <c r="BC35" s="60">
        <f t="shared" si="17"/>
        <v>0</v>
      </c>
      <c r="BD35" s="70"/>
    </row>
    <row r="36" spans="2:56" ht="13.2" customHeight="1">
      <c r="B36" s="70" t="s">
        <v>50</v>
      </c>
      <c r="C36" s="70"/>
      <c r="D36" s="92" t="str">
        <f t="shared" si="9"/>
        <v/>
      </c>
      <c r="E36" s="83"/>
      <c r="F36" s="86"/>
      <c r="G36" s="92" t="str">
        <f t="shared" si="18"/>
        <v/>
      </c>
      <c r="H36" s="75"/>
      <c r="I36" s="86"/>
      <c r="J36" s="70"/>
      <c r="K36" s="70"/>
      <c r="L36" s="71"/>
      <c r="M36" s="77"/>
      <c r="N36" s="70" t="s">
        <v>50</v>
      </c>
      <c r="O36" s="70"/>
      <c r="P36" s="92" t="str">
        <f t="shared" si="10"/>
        <v/>
      </c>
      <c r="Q36" s="60"/>
      <c r="R36" s="72"/>
      <c r="S36" s="92" t="str">
        <f t="shared" si="19"/>
        <v/>
      </c>
      <c r="T36" s="89"/>
      <c r="U36" s="72"/>
      <c r="V36" s="83"/>
      <c r="W36" s="70"/>
      <c r="X36" s="71"/>
      <c r="Z36" s="70" t="s">
        <v>50</v>
      </c>
      <c r="AA36" s="70"/>
      <c r="AB36" s="92" t="str">
        <f t="shared" si="11"/>
        <v/>
      </c>
      <c r="AC36" s="60"/>
      <c r="AD36" s="72"/>
      <c r="AE36" s="92" t="str">
        <f t="shared" si="20"/>
        <v/>
      </c>
      <c r="AF36" s="89"/>
      <c r="AG36" s="72"/>
      <c r="AH36" s="83"/>
      <c r="AI36" s="70"/>
      <c r="AJ36" s="71"/>
      <c r="AL36" s="70" t="s">
        <v>50</v>
      </c>
      <c r="AM36" s="70"/>
      <c r="AN36" s="92" t="str">
        <f t="shared" si="12"/>
        <v/>
      </c>
      <c r="AO36" s="60"/>
      <c r="AP36" s="72"/>
      <c r="AQ36" s="92" t="str">
        <f t="shared" si="13"/>
        <v/>
      </c>
      <c r="AR36" s="89"/>
      <c r="AS36" s="72"/>
      <c r="AT36" s="83"/>
      <c r="AU36" s="70"/>
      <c r="AV36" s="71"/>
      <c r="AX36" s="70" t="s">
        <v>50</v>
      </c>
      <c r="AY36" s="71">
        <f t="shared" si="14"/>
        <v>0</v>
      </c>
      <c r="AZ36" s="89">
        <f t="shared" si="15"/>
        <v>0</v>
      </c>
      <c r="BA36" s="86">
        <f t="shared" si="16"/>
        <v>0</v>
      </c>
      <c r="BB36" s="115" t="str">
        <f t="shared" si="21"/>
        <v>0%</v>
      </c>
      <c r="BC36" s="60">
        <f t="shared" si="17"/>
        <v>0</v>
      </c>
      <c r="BD36" s="70"/>
    </row>
    <row r="37" spans="2:56" ht="13.2" customHeight="1">
      <c r="B37" s="70" t="s">
        <v>72</v>
      </c>
      <c r="C37" s="70"/>
      <c r="D37" s="92" t="str">
        <f t="shared" si="9"/>
        <v/>
      </c>
      <c r="E37" s="83"/>
      <c r="F37" s="86"/>
      <c r="G37" s="92" t="str">
        <f t="shared" si="18"/>
        <v/>
      </c>
      <c r="H37" s="75"/>
      <c r="I37" s="86"/>
      <c r="J37" s="70"/>
      <c r="K37" s="70"/>
      <c r="L37" s="71"/>
      <c r="M37" s="77"/>
      <c r="N37" s="70" t="s">
        <v>72</v>
      </c>
      <c r="O37" s="70"/>
      <c r="P37" s="92" t="str">
        <f t="shared" si="10"/>
        <v/>
      </c>
      <c r="Q37" s="60"/>
      <c r="R37" s="72"/>
      <c r="S37" s="92" t="str">
        <f t="shared" si="19"/>
        <v/>
      </c>
      <c r="T37" s="89"/>
      <c r="U37" s="72"/>
      <c r="V37" s="83"/>
      <c r="W37" s="70"/>
      <c r="X37" s="71"/>
      <c r="Z37" s="70" t="s">
        <v>72</v>
      </c>
      <c r="AA37" s="70"/>
      <c r="AB37" s="92" t="str">
        <f t="shared" si="11"/>
        <v/>
      </c>
      <c r="AC37" s="60"/>
      <c r="AD37" s="72"/>
      <c r="AE37" s="92" t="str">
        <f t="shared" si="20"/>
        <v/>
      </c>
      <c r="AF37" s="89"/>
      <c r="AG37" s="72"/>
      <c r="AH37" s="83"/>
      <c r="AI37" s="70"/>
      <c r="AJ37" s="71"/>
      <c r="AL37" s="70" t="s">
        <v>72</v>
      </c>
      <c r="AM37" s="70"/>
      <c r="AN37" s="92" t="str">
        <f t="shared" si="12"/>
        <v/>
      </c>
      <c r="AO37" s="60"/>
      <c r="AP37" s="72"/>
      <c r="AQ37" s="92" t="str">
        <f t="shared" si="13"/>
        <v/>
      </c>
      <c r="AR37" s="89"/>
      <c r="AS37" s="72"/>
      <c r="AT37" s="83"/>
      <c r="AU37" s="70"/>
      <c r="AV37" s="71"/>
      <c r="AX37" s="70" t="s">
        <v>72</v>
      </c>
      <c r="AY37" s="71">
        <f t="shared" si="14"/>
        <v>90</v>
      </c>
      <c r="AZ37" s="89">
        <f t="shared" si="15"/>
        <v>7</v>
      </c>
      <c r="BA37" s="86">
        <f t="shared" si="16"/>
        <v>1</v>
      </c>
      <c r="BB37" s="115">
        <f t="shared" si="21"/>
        <v>0.875</v>
      </c>
      <c r="BC37" s="60">
        <f t="shared" si="17"/>
        <v>0</v>
      </c>
      <c r="BD37" s="70"/>
    </row>
    <row r="38" spans="2:56" ht="13.2" customHeight="1">
      <c r="B38" s="70" t="s">
        <v>53</v>
      </c>
      <c r="C38" s="70"/>
      <c r="D38" s="92" t="str">
        <f t="shared" si="9"/>
        <v/>
      </c>
      <c r="E38" s="83"/>
      <c r="F38" s="86"/>
      <c r="G38" s="92" t="str">
        <f t="shared" si="18"/>
        <v/>
      </c>
      <c r="H38" s="75"/>
      <c r="I38" s="86"/>
      <c r="J38" s="70"/>
      <c r="K38" s="70"/>
      <c r="L38" s="71"/>
      <c r="M38" s="77"/>
      <c r="N38" s="70" t="s">
        <v>53</v>
      </c>
      <c r="O38" s="70"/>
      <c r="P38" s="92" t="str">
        <f t="shared" si="10"/>
        <v/>
      </c>
      <c r="Q38" s="60"/>
      <c r="R38" s="72"/>
      <c r="S38" s="92" t="str">
        <f t="shared" si="19"/>
        <v/>
      </c>
      <c r="T38" s="89"/>
      <c r="U38" s="72"/>
      <c r="V38" s="83"/>
      <c r="W38" s="70"/>
      <c r="X38" s="71"/>
      <c r="Z38" s="70" t="s">
        <v>53</v>
      </c>
      <c r="AA38" s="70"/>
      <c r="AB38" s="92" t="str">
        <f t="shared" si="11"/>
        <v/>
      </c>
      <c r="AC38" s="60"/>
      <c r="AD38" s="72"/>
      <c r="AE38" s="92" t="str">
        <f t="shared" si="20"/>
        <v/>
      </c>
      <c r="AF38" s="89"/>
      <c r="AG38" s="72"/>
      <c r="AH38" s="83"/>
      <c r="AI38" s="70"/>
      <c r="AJ38" s="71"/>
      <c r="AL38" s="70" t="s">
        <v>53</v>
      </c>
      <c r="AM38" s="70"/>
      <c r="AN38" s="92" t="str">
        <f t="shared" si="12"/>
        <v/>
      </c>
      <c r="AO38" s="60"/>
      <c r="AP38" s="72"/>
      <c r="AQ38" s="92" t="str">
        <f t="shared" si="13"/>
        <v/>
      </c>
      <c r="AR38" s="89"/>
      <c r="AS38" s="72"/>
      <c r="AT38" s="83"/>
      <c r="AU38" s="70"/>
      <c r="AV38" s="71"/>
      <c r="AX38" s="70" t="s">
        <v>53</v>
      </c>
      <c r="AY38" s="71">
        <f t="shared" si="14"/>
        <v>22</v>
      </c>
      <c r="AZ38" s="89">
        <f t="shared" si="15"/>
        <v>2</v>
      </c>
      <c r="BA38" s="86">
        <f t="shared" si="16"/>
        <v>6</v>
      </c>
      <c r="BB38" s="115">
        <f t="shared" si="21"/>
        <v>0.25</v>
      </c>
      <c r="BC38" s="60">
        <f t="shared" si="17"/>
        <v>0</v>
      </c>
      <c r="BD38" s="70"/>
    </row>
    <row r="39" spans="2:56" ht="13.2" customHeight="1">
      <c r="B39" s="70" t="s">
        <v>73</v>
      </c>
      <c r="C39" s="70"/>
      <c r="D39" s="92" t="str">
        <f t="shared" si="9"/>
        <v/>
      </c>
      <c r="E39" s="83"/>
      <c r="F39" s="86"/>
      <c r="G39" s="92" t="str">
        <f t="shared" si="18"/>
        <v/>
      </c>
      <c r="H39" s="75"/>
      <c r="I39" s="86"/>
      <c r="J39" s="70"/>
      <c r="K39" s="70"/>
      <c r="L39" s="71"/>
      <c r="M39" s="77"/>
      <c r="N39" s="70" t="s">
        <v>73</v>
      </c>
      <c r="O39" s="70"/>
      <c r="P39" s="92" t="str">
        <f t="shared" si="10"/>
        <v/>
      </c>
      <c r="Q39" s="60"/>
      <c r="R39" s="72"/>
      <c r="S39" s="92" t="str">
        <f t="shared" si="19"/>
        <v/>
      </c>
      <c r="T39" s="89"/>
      <c r="U39" s="72"/>
      <c r="V39" s="83"/>
      <c r="W39" s="70"/>
      <c r="X39" s="71"/>
      <c r="Z39" s="70" t="s">
        <v>73</v>
      </c>
      <c r="AA39" s="70"/>
      <c r="AB39" s="92" t="str">
        <f t="shared" si="11"/>
        <v/>
      </c>
      <c r="AC39" s="60"/>
      <c r="AD39" s="72"/>
      <c r="AE39" s="92" t="str">
        <f t="shared" si="20"/>
        <v/>
      </c>
      <c r="AF39" s="89"/>
      <c r="AG39" s="72"/>
      <c r="AH39" s="83"/>
      <c r="AI39" s="70"/>
      <c r="AJ39" s="71"/>
      <c r="AL39" s="70" t="s">
        <v>73</v>
      </c>
      <c r="AM39" s="70"/>
      <c r="AN39" s="92" t="str">
        <f t="shared" si="12"/>
        <v/>
      </c>
      <c r="AO39" s="60"/>
      <c r="AP39" s="72"/>
      <c r="AQ39" s="92" t="str">
        <f t="shared" si="13"/>
        <v/>
      </c>
      <c r="AR39" s="89"/>
      <c r="AS39" s="72"/>
      <c r="AT39" s="83"/>
      <c r="AU39" s="70"/>
      <c r="AV39" s="71"/>
      <c r="AX39" s="70" t="s">
        <v>73</v>
      </c>
      <c r="AY39" s="71">
        <f t="shared" si="14"/>
        <v>23</v>
      </c>
      <c r="AZ39" s="89">
        <f t="shared" si="15"/>
        <v>2</v>
      </c>
      <c r="BA39" s="86">
        <f t="shared" si="16"/>
        <v>6</v>
      </c>
      <c r="BB39" s="115">
        <f t="shared" si="21"/>
        <v>0.25</v>
      </c>
      <c r="BC39" s="60">
        <f t="shared" si="17"/>
        <v>0</v>
      </c>
      <c r="BD39" s="70"/>
    </row>
    <row r="40" spans="2:56" ht="13.2" customHeight="1">
      <c r="B40" s="70" t="s">
        <v>49</v>
      </c>
      <c r="C40" s="70"/>
      <c r="D40" s="92" t="str">
        <f t="shared" si="9"/>
        <v/>
      </c>
      <c r="E40" s="83"/>
      <c r="F40" s="86"/>
      <c r="G40" s="92" t="str">
        <f t="shared" si="18"/>
        <v/>
      </c>
      <c r="H40" s="75"/>
      <c r="I40" s="86"/>
      <c r="J40" s="70"/>
      <c r="K40" s="70"/>
      <c r="L40" s="71"/>
      <c r="M40" s="77"/>
      <c r="N40" s="70" t="s">
        <v>49</v>
      </c>
      <c r="O40" s="70"/>
      <c r="P40" s="92" t="str">
        <f t="shared" si="10"/>
        <v/>
      </c>
      <c r="Q40" s="60"/>
      <c r="R40" s="72"/>
      <c r="S40" s="92" t="str">
        <f t="shared" si="19"/>
        <v/>
      </c>
      <c r="T40" s="89"/>
      <c r="U40" s="72"/>
      <c r="V40" s="83"/>
      <c r="W40" s="70"/>
      <c r="X40" s="71"/>
      <c r="Z40" s="70" t="s">
        <v>49</v>
      </c>
      <c r="AA40" s="70"/>
      <c r="AB40" s="92" t="str">
        <f t="shared" si="11"/>
        <v/>
      </c>
      <c r="AC40" s="60"/>
      <c r="AD40" s="72"/>
      <c r="AE40" s="92" t="str">
        <f t="shared" si="20"/>
        <v/>
      </c>
      <c r="AF40" s="89"/>
      <c r="AG40" s="72"/>
      <c r="AH40" s="83"/>
      <c r="AI40" s="70"/>
      <c r="AJ40" s="71"/>
      <c r="AL40" s="70" t="s">
        <v>49</v>
      </c>
      <c r="AM40" s="70"/>
      <c r="AN40" s="92" t="str">
        <f t="shared" si="12"/>
        <v/>
      </c>
      <c r="AO40" s="60"/>
      <c r="AP40" s="72"/>
      <c r="AQ40" s="92" t="str">
        <f t="shared" si="13"/>
        <v/>
      </c>
      <c r="AR40" s="89"/>
      <c r="AS40" s="72"/>
      <c r="AT40" s="83"/>
      <c r="AU40" s="70"/>
      <c r="AV40" s="70"/>
      <c r="AX40" s="70" t="s">
        <v>49</v>
      </c>
      <c r="AY40" s="71">
        <f t="shared" si="14"/>
        <v>16</v>
      </c>
      <c r="AZ40" s="89">
        <f t="shared" si="15"/>
        <v>1</v>
      </c>
      <c r="BA40" s="86">
        <f t="shared" si="16"/>
        <v>7</v>
      </c>
      <c r="BB40" s="115">
        <f t="shared" si="21"/>
        <v>0.125</v>
      </c>
      <c r="BC40" s="60">
        <f t="shared" si="17"/>
        <v>0</v>
      </c>
      <c r="BD40" s="70"/>
    </row>
    <row r="41" spans="2:56" ht="13.2" customHeight="1">
      <c r="B41" s="70" t="s">
        <v>79</v>
      </c>
      <c r="C41" s="92"/>
      <c r="D41" s="92" t="str">
        <f t="shared" si="9"/>
        <v/>
      </c>
      <c r="E41" s="112"/>
      <c r="F41" s="85"/>
      <c r="G41" s="92" t="str">
        <f t="shared" si="18"/>
        <v/>
      </c>
      <c r="H41" s="112"/>
      <c r="I41" s="85"/>
      <c r="J41" s="92"/>
      <c r="K41" s="92"/>
      <c r="L41" s="95"/>
      <c r="M41" s="77"/>
      <c r="N41" s="70" t="s">
        <v>79</v>
      </c>
      <c r="O41" s="92"/>
      <c r="P41" s="92" t="str">
        <f t="shared" si="10"/>
        <v/>
      </c>
      <c r="Q41" s="93"/>
      <c r="R41" s="94"/>
      <c r="S41" s="92" t="str">
        <f t="shared" si="19"/>
        <v/>
      </c>
      <c r="T41" s="93"/>
      <c r="U41" s="94"/>
      <c r="V41" s="82"/>
      <c r="W41" s="92"/>
      <c r="X41" s="95"/>
      <c r="Z41" s="70" t="s">
        <v>79</v>
      </c>
      <c r="AA41" s="70"/>
      <c r="AB41" s="92" t="str">
        <f t="shared" si="11"/>
        <v/>
      </c>
      <c r="AC41" s="60"/>
      <c r="AD41" s="72"/>
      <c r="AE41" s="92" t="str">
        <f t="shared" si="20"/>
        <v/>
      </c>
      <c r="AF41" s="89"/>
      <c r="AG41" s="72"/>
      <c r="AH41" s="83"/>
      <c r="AI41" s="70"/>
      <c r="AJ41" s="71"/>
      <c r="AL41" s="70" t="s">
        <v>79</v>
      </c>
      <c r="AM41" s="92"/>
      <c r="AN41" s="92" t="str">
        <f t="shared" si="12"/>
        <v/>
      </c>
      <c r="AO41" s="93"/>
      <c r="AP41" s="94"/>
      <c r="AQ41" s="92" t="str">
        <f t="shared" si="13"/>
        <v/>
      </c>
      <c r="AR41" s="93"/>
      <c r="AS41" s="94"/>
      <c r="AT41" s="82"/>
      <c r="AU41" s="92"/>
      <c r="AV41" s="95"/>
      <c r="AX41" s="70" t="s">
        <v>79</v>
      </c>
      <c r="AY41" s="95">
        <f t="shared" si="14"/>
        <v>0</v>
      </c>
      <c r="AZ41" s="93">
        <f t="shared" si="15"/>
        <v>0</v>
      </c>
      <c r="BA41" s="85">
        <f t="shared" si="16"/>
        <v>0</v>
      </c>
      <c r="BB41" s="115" t="str">
        <f t="shared" si="21"/>
        <v>0%</v>
      </c>
      <c r="BC41" s="60">
        <f t="shared" si="17"/>
        <v>0</v>
      </c>
      <c r="BD41" s="70"/>
    </row>
    <row r="42" spans="2:56" ht="13.2" customHeight="1" thickBot="1">
      <c r="B42" s="96" t="s">
        <v>101</v>
      </c>
      <c r="C42" s="74"/>
      <c r="D42" s="146" t="str">
        <f t="shared" si="9"/>
        <v/>
      </c>
      <c r="E42" s="113"/>
      <c r="F42" s="114"/>
      <c r="G42" s="146" t="str">
        <f t="shared" si="18"/>
        <v/>
      </c>
      <c r="H42" s="113"/>
      <c r="I42" s="114"/>
      <c r="J42" s="74"/>
      <c r="K42" s="74"/>
      <c r="L42" s="103"/>
      <c r="M42" s="77"/>
      <c r="N42" s="96" t="s">
        <v>101</v>
      </c>
      <c r="O42" s="74"/>
      <c r="P42" s="146" t="str">
        <f t="shared" si="10"/>
        <v/>
      </c>
      <c r="Q42" s="101"/>
      <c r="R42" s="102"/>
      <c r="S42" s="146" t="str">
        <f t="shared" si="19"/>
        <v/>
      </c>
      <c r="T42" s="101"/>
      <c r="U42" s="102"/>
      <c r="V42" s="100"/>
      <c r="W42" s="74"/>
      <c r="X42" s="103"/>
      <c r="Z42" s="96" t="s">
        <v>101</v>
      </c>
      <c r="AA42" s="74"/>
      <c r="AB42" s="146" t="str">
        <f t="shared" si="11"/>
        <v/>
      </c>
      <c r="AC42" s="101"/>
      <c r="AD42" s="102"/>
      <c r="AE42" s="146" t="str">
        <f t="shared" si="20"/>
        <v/>
      </c>
      <c r="AF42" s="101"/>
      <c r="AG42" s="102"/>
      <c r="AH42" s="100"/>
      <c r="AI42" s="74"/>
      <c r="AJ42" s="103"/>
      <c r="AL42" s="96" t="s">
        <v>101</v>
      </c>
      <c r="AM42" s="74"/>
      <c r="AN42" s="146" t="str">
        <f t="shared" si="12"/>
        <v/>
      </c>
      <c r="AO42" s="101"/>
      <c r="AP42" s="102"/>
      <c r="AQ42" s="146" t="str">
        <f t="shared" si="13"/>
        <v/>
      </c>
      <c r="AR42" s="101"/>
      <c r="AS42" s="102"/>
      <c r="AT42" s="100"/>
      <c r="AU42" s="74"/>
      <c r="AV42" s="103"/>
      <c r="AX42" s="74" t="s">
        <v>101</v>
      </c>
      <c r="AY42" s="224">
        <f t="shared" ref="AY42" si="22">SUM(D21,G21,H21,I21*2,J21,K21,P21,S21,T21,U21*2,V21,W21,AB21,AE21,AF21,AG21*2,AH21,AI21,AN21,AQ21,AR21,AS21*2,AT21,AU21,D42,G42,H42,I42*2,J42,P42,S42,T42,U42*2,V42,AB42,AE42,AF42,AG42*2,AH42,AN42,AQ42,AR42,AS42*2,AT42,AU42,AI42,W42,K42,AY21:BA21)</f>
        <v>50</v>
      </c>
      <c r="AZ42" s="225">
        <f t="shared" ref="AZ42" si="23">SUM(E21,Q21,AC21,AO21,E42,Q42,AC42,AO42)</f>
        <v>5</v>
      </c>
      <c r="BA42" s="226">
        <f t="shared" ref="BA42" si="24">SUM(F21,R21,AD21,AP21,F42,R42,AD42,AP42)</f>
        <v>3</v>
      </c>
      <c r="BB42" s="116">
        <f t="shared" ref="BB42" si="25">IF(AZ42=0,"0%",AZ42/(AZ42+BA42))</f>
        <v>0.625</v>
      </c>
      <c r="BC42" s="227">
        <f t="shared" ref="BC42" si="26">SUM(I21,U21,AG21,AS21,I42,U42,AG42,AS42)</f>
        <v>0</v>
      </c>
      <c r="BD42" s="74"/>
    </row>
  </sheetData>
  <mergeCells count="39">
    <mergeCell ref="P2:T2"/>
    <mergeCell ref="BA2:BA3"/>
    <mergeCell ref="AZ2:AZ3"/>
    <mergeCell ref="AX23:AX24"/>
    <mergeCell ref="AX2:AX3"/>
    <mergeCell ref="AS2:AT2"/>
    <mergeCell ref="AS23:AT23"/>
    <mergeCell ref="AU23:AV23"/>
    <mergeCell ref="AN2:AR2"/>
    <mergeCell ref="AZ23:BD23"/>
    <mergeCell ref="AY23:AY24"/>
    <mergeCell ref="AY2:AY3"/>
    <mergeCell ref="AU2:AV2"/>
    <mergeCell ref="AI23:AJ23"/>
    <mergeCell ref="AN23:AR23"/>
    <mergeCell ref="N2:N3"/>
    <mergeCell ref="N23:N24"/>
    <mergeCell ref="Z2:Z3"/>
    <mergeCell ref="Z23:Z24"/>
    <mergeCell ref="AL2:AL3"/>
    <mergeCell ref="AL23:AL24"/>
    <mergeCell ref="U2:V2"/>
    <mergeCell ref="W2:X2"/>
    <mergeCell ref="P23:T23"/>
    <mergeCell ref="U23:V23"/>
    <mergeCell ref="W23:X23"/>
    <mergeCell ref="AB2:AF2"/>
    <mergeCell ref="AG2:AH2"/>
    <mergeCell ref="AI2:AJ2"/>
    <mergeCell ref="AB23:AF23"/>
    <mergeCell ref="AG23:AH23"/>
    <mergeCell ref="D2:H2"/>
    <mergeCell ref="I2:J2"/>
    <mergeCell ref="B23:B24"/>
    <mergeCell ref="K23:L23"/>
    <mergeCell ref="K2:L2"/>
    <mergeCell ref="B2:B3"/>
    <mergeCell ref="D23:H23"/>
    <mergeCell ref="I23:J23"/>
  </mergeCells>
  <phoneticPr fontId="1"/>
  <conditionalFormatting sqref="BB25:BB42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topLeftCell="P1" zoomScale="110" zoomScaleNormal="110" workbookViewId="0">
      <selection activeCell="U44" sqref="U44"/>
    </sheetView>
  </sheetViews>
  <sheetFormatPr defaultColWidth="8.88671875" defaultRowHeight="13.2" customHeight="1"/>
  <cols>
    <col min="1" max="1" width="1.77734375" style="1" customWidth="1"/>
    <col min="2" max="2" width="8.88671875" style="1"/>
    <col min="3" max="3" width="3" style="1" bestFit="1" customWidth="1"/>
    <col min="4" max="4" width="3.109375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1" width="8.88671875" style="1"/>
    <col min="12" max="13" width="3" style="1" customWidth="1"/>
    <col min="14" max="14" width="5.88671875" style="1" bestFit="1" customWidth="1"/>
    <col min="15" max="15" width="6.33203125" style="1" customWidth="1"/>
    <col min="16" max="16" width="6.33203125" style="1" bestFit="1" customWidth="1"/>
    <col min="17" max="17" width="4.21875" style="1" customWidth="1"/>
    <col min="18" max="18" width="7.21875" style="1" customWidth="1"/>
    <col min="19" max="19" width="1.109375" style="1" customWidth="1"/>
    <col min="20" max="20" width="8.88671875" style="1"/>
    <col min="21" max="22" width="3" style="1" customWidth="1"/>
    <col min="23" max="23" width="5.88671875" style="1" bestFit="1" customWidth="1"/>
    <col min="24" max="24" width="6.33203125" style="1" customWidth="1"/>
    <col min="25" max="25" width="6.33203125" style="1" bestFit="1" customWidth="1"/>
    <col min="26" max="26" width="4.21875" style="1" customWidth="1"/>
    <col min="27" max="27" width="7.21875" style="1" customWidth="1"/>
    <col min="28" max="28" width="1.109375" style="1" customWidth="1"/>
    <col min="29" max="29" width="8.88671875" style="1"/>
    <col min="30" max="31" width="3" style="1" customWidth="1"/>
    <col min="32" max="32" width="5.88671875" style="1" bestFit="1" customWidth="1"/>
    <col min="33" max="33" width="6.33203125" style="1" customWidth="1"/>
    <col min="34" max="34" width="6.33203125" style="1" bestFit="1" customWidth="1"/>
    <col min="35" max="35" width="4.21875" style="1" customWidth="1"/>
    <col min="36" max="36" width="7.21875" style="1" customWidth="1"/>
    <col min="37" max="37" width="1.109375" style="1" customWidth="1"/>
    <col min="38" max="16384" width="8.88671875" style="1"/>
  </cols>
  <sheetData>
    <row r="1" spans="2:45" ht="13.2" customHeight="1" thickBot="1">
      <c r="J1" s="2"/>
      <c r="S1" s="2"/>
      <c r="AB1" s="2"/>
    </row>
    <row r="2" spans="2:45" ht="13.2" customHeight="1" thickBot="1">
      <c r="B2" s="274"/>
      <c r="C2" s="258" t="s">
        <v>54</v>
      </c>
      <c r="D2" s="259"/>
      <c r="E2" s="260"/>
      <c r="F2" s="91" t="s">
        <v>29</v>
      </c>
      <c r="G2" s="90" t="s">
        <v>30</v>
      </c>
      <c r="H2" s="261">
        <v>42384</v>
      </c>
      <c r="I2" s="262"/>
      <c r="J2" s="2"/>
      <c r="K2" s="274"/>
      <c r="L2" s="258" t="s">
        <v>89</v>
      </c>
      <c r="M2" s="259"/>
      <c r="N2" s="260"/>
      <c r="O2" s="91" t="s">
        <v>29</v>
      </c>
      <c r="P2" s="90" t="s">
        <v>30</v>
      </c>
      <c r="Q2" s="261"/>
      <c r="R2" s="262"/>
      <c r="S2" s="2"/>
      <c r="T2" s="267"/>
      <c r="U2" s="269" t="s">
        <v>90</v>
      </c>
      <c r="V2" s="270"/>
      <c r="W2" s="271"/>
      <c r="X2" s="163" t="s">
        <v>29</v>
      </c>
      <c r="Y2" s="164" t="s">
        <v>30</v>
      </c>
      <c r="Z2" s="272">
        <v>42483</v>
      </c>
      <c r="AA2" s="273"/>
      <c r="AB2" s="2"/>
      <c r="AC2" s="274"/>
      <c r="AD2" s="258" t="s">
        <v>91</v>
      </c>
      <c r="AE2" s="259"/>
      <c r="AF2" s="260"/>
      <c r="AG2" s="91" t="s">
        <v>29</v>
      </c>
      <c r="AH2" s="90" t="s">
        <v>30</v>
      </c>
      <c r="AI2" s="261">
        <v>42525</v>
      </c>
      <c r="AJ2" s="262"/>
      <c r="AL2" s="267"/>
      <c r="AM2" s="269" t="s">
        <v>95</v>
      </c>
      <c r="AN2" s="270"/>
      <c r="AO2" s="271"/>
      <c r="AP2" s="163" t="s">
        <v>29</v>
      </c>
      <c r="AQ2" s="164" t="s">
        <v>30</v>
      </c>
      <c r="AR2" s="272" t="s">
        <v>96</v>
      </c>
      <c r="AS2" s="273"/>
    </row>
    <row r="3" spans="2:45" ht="13.2" customHeight="1" thickBot="1">
      <c r="B3" s="275"/>
      <c r="C3" s="3" t="s">
        <v>24</v>
      </c>
      <c r="D3" s="155" t="s">
        <v>25</v>
      </c>
      <c r="E3" s="160" t="s">
        <v>69</v>
      </c>
      <c r="F3" s="157" t="s">
        <v>38</v>
      </c>
      <c r="G3" s="7" t="s">
        <v>11</v>
      </c>
      <c r="H3" s="8" t="s">
        <v>12</v>
      </c>
      <c r="I3" s="9" t="s">
        <v>10</v>
      </c>
      <c r="J3" s="2"/>
      <c r="K3" s="275"/>
      <c r="L3" s="3" t="s">
        <v>24</v>
      </c>
      <c r="M3" s="4" t="s">
        <v>25</v>
      </c>
      <c r="N3" s="5" t="s">
        <v>69</v>
      </c>
      <c r="O3" s="6" t="s">
        <v>38</v>
      </c>
      <c r="P3" s="7" t="s">
        <v>11</v>
      </c>
      <c r="Q3" s="8" t="s">
        <v>12</v>
      </c>
      <c r="R3" s="9" t="s">
        <v>10</v>
      </c>
      <c r="S3" s="2"/>
      <c r="T3" s="268"/>
      <c r="U3" s="165" t="s">
        <v>24</v>
      </c>
      <c r="V3" s="166" t="s">
        <v>25</v>
      </c>
      <c r="W3" s="167" t="s">
        <v>69</v>
      </c>
      <c r="X3" s="168" t="s">
        <v>38</v>
      </c>
      <c r="Y3" s="169" t="s">
        <v>11</v>
      </c>
      <c r="Z3" s="170" t="s">
        <v>12</v>
      </c>
      <c r="AA3" s="171" t="s">
        <v>10</v>
      </c>
      <c r="AB3" s="2"/>
      <c r="AC3" s="275"/>
      <c r="AD3" s="3" t="s">
        <v>24</v>
      </c>
      <c r="AE3" s="4" t="s">
        <v>25</v>
      </c>
      <c r="AF3" s="5" t="s">
        <v>69</v>
      </c>
      <c r="AG3" s="6" t="s">
        <v>38</v>
      </c>
      <c r="AH3" s="7" t="s">
        <v>11</v>
      </c>
      <c r="AI3" s="8" t="s">
        <v>12</v>
      </c>
      <c r="AJ3" s="9" t="s">
        <v>10</v>
      </c>
      <c r="AL3" s="268"/>
      <c r="AM3" s="165" t="s">
        <v>24</v>
      </c>
      <c r="AN3" s="166" t="s">
        <v>25</v>
      </c>
      <c r="AO3" s="167" t="s">
        <v>69</v>
      </c>
      <c r="AP3" s="168" t="s">
        <v>38</v>
      </c>
      <c r="AQ3" s="169" t="s">
        <v>11</v>
      </c>
      <c r="AR3" s="170" t="s">
        <v>12</v>
      </c>
      <c r="AS3" s="171" t="s">
        <v>10</v>
      </c>
    </row>
    <row r="4" spans="2:45" ht="13.2" customHeight="1">
      <c r="B4" s="67" t="s">
        <v>41</v>
      </c>
      <c r="C4" s="11">
        <v>6</v>
      </c>
      <c r="D4" s="151">
        <v>4</v>
      </c>
      <c r="E4" s="159">
        <f>IF(C4="","",C4*5)</f>
        <v>30</v>
      </c>
      <c r="F4" s="153"/>
      <c r="G4" s="11"/>
      <c r="H4" s="12">
        <v>1</v>
      </c>
      <c r="I4" s="13">
        <v>10</v>
      </c>
      <c r="J4" s="2"/>
      <c r="K4" s="67" t="s">
        <v>41</v>
      </c>
      <c r="L4" s="11"/>
      <c r="M4" s="12"/>
      <c r="N4" s="159" t="str">
        <f>IF(L4="","",L4*8)</f>
        <v/>
      </c>
      <c r="O4" s="10"/>
      <c r="P4" s="11"/>
      <c r="Q4" s="12"/>
      <c r="R4" s="13"/>
      <c r="S4" s="2"/>
      <c r="T4" s="172" t="s">
        <v>41</v>
      </c>
      <c r="U4" s="173"/>
      <c r="V4" s="174"/>
      <c r="W4" s="175" t="str">
        <f>IF(U4="","",U4*5)</f>
        <v/>
      </c>
      <c r="X4" s="176"/>
      <c r="Y4" s="173"/>
      <c r="Z4" s="174"/>
      <c r="AA4" s="177"/>
      <c r="AB4" s="2"/>
      <c r="AC4" s="67" t="s">
        <v>41</v>
      </c>
      <c r="AD4" s="11"/>
      <c r="AE4" s="12"/>
      <c r="AF4" s="159" t="str">
        <f>IF(AD4="","",AD4*8)</f>
        <v/>
      </c>
      <c r="AG4" s="10"/>
      <c r="AH4" s="11"/>
      <c r="AI4" s="12"/>
      <c r="AJ4" s="13"/>
      <c r="AL4" s="172" t="s">
        <v>41</v>
      </c>
      <c r="AM4" s="173"/>
      <c r="AN4" s="174"/>
      <c r="AO4" s="175" t="str">
        <f>IF(AM4="","",AM4*10)</f>
        <v/>
      </c>
      <c r="AP4" s="176"/>
      <c r="AQ4" s="173"/>
      <c r="AR4" s="174"/>
      <c r="AS4" s="177"/>
    </row>
    <row r="5" spans="2:45" ht="13.2" customHeight="1">
      <c r="B5" s="92" t="s">
        <v>40</v>
      </c>
      <c r="C5" s="15">
        <v>5</v>
      </c>
      <c r="D5" s="152">
        <v>5</v>
      </c>
      <c r="E5" s="159">
        <f t="shared" ref="E5:E20" si="0">IF(C5="","",C5*5)</f>
        <v>25</v>
      </c>
      <c r="F5" s="154"/>
      <c r="G5" s="15"/>
      <c r="H5" s="16"/>
      <c r="I5" s="17">
        <v>10</v>
      </c>
      <c r="J5" s="2"/>
      <c r="K5" s="92" t="s">
        <v>40</v>
      </c>
      <c r="L5" s="15"/>
      <c r="M5" s="16"/>
      <c r="N5" s="159" t="str">
        <f t="shared" ref="N5:N20" si="1">IF(L5="","",L5*8)</f>
        <v/>
      </c>
      <c r="O5" s="14"/>
      <c r="P5" s="15"/>
      <c r="Q5" s="16"/>
      <c r="R5" s="17"/>
      <c r="S5" s="2"/>
      <c r="T5" s="178" t="s">
        <v>40</v>
      </c>
      <c r="U5" s="179"/>
      <c r="V5" s="180"/>
      <c r="W5" s="175" t="str">
        <f t="shared" ref="W5:W20" si="2">IF(U5="","",U5*5)</f>
        <v/>
      </c>
      <c r="X5" s="181"/>
      <c r="Y5" s="179"/>
      <c r="Z5" s="180"/>
      <c r="AA5" s="182"/>
      <c r="AB5" s="2"/>
      <c r="AC5" s="92" t="s">
        <v>40</v>
      </c>
      <c r="AD5" s="15"/>
      <c r="AE5" s="16"/>
      <c r="AF5" s="159" t="str">
        <f t="shared" ref="AF5:AF20" si="3">IF(AD5="","",AD5*8)</f>
        <v/>
      </c>
      <c r="AG5" s="14"/>
      <c r="AH5" s="15"/>
      <c r="AI5" s="16"/>
      <c r="AJ5" s="17"/>
      <c r="AL5" s="178" t="s">
        <v>40</v>
      </c>
      <c r="AM5" s="179"/>
      <c r="AN5" s="180"/>
      <c r="AO5" s="175" t="str">
        <f t="shared" ref="AO5:AO20" si="4">IF(AM5="","",AM5*10)</f>
        <v/>
      </c>
      <c r="AP5" s="181"/>
      <c r="AQ5" s="179"/>
      <c r="AR5" s="180"/>
      <c r="AS5" s="182"/>
    </row>
    <row r="6" spans="2:45" ht="13.2" customHeight="1">
      <c r="B6" s="70" t="s">
        <v>42</v>
      </c>
      <c r="C6" s="15">
        <v>7</v>
      </c>
      <c r="D6" s="152">
        <v>3</v>
      </c>
      <c r="E6" s="159">
        <f t="shared" si="0"/>
        <v>35</v>
      </c>
      <c r="F6" s="154">
        <v>10</v>
      </c>
      <c r="G6" s="15"/>
      <c r="H6" s="16">
        <v>1</v>
      </c>
      <c r="I6" s="17">
        <v>10</v>
      </c>
      <c r="J6" s="2"/>
      <c r="K6" s="70" t="s">
        <v>42</v>
      </c>
      <c r="L6" s="15"/>
      <c r="M6" s="16"/>
      <c r="N6" s="159" t="str">
        <f t="shared" si="1"/>
        <v/>
      </c>
      <c r="O6" s="14"/>
      <c r="P6" s="15"/>
      <c r="Q6" s="16"/>
      <c r="R6" s="17"/>
      <c r="S6" s="2"/>
      <c r="T6" s="183" t="s">
        <v>42</v>
      </c>
      <c r="U6" s="179"/>
      <c r="V6" s="180"/>
      <c r="W6" s="175" t="str">
        <f t="shared" si="2"/>
        <v/>
      </c>
      <c r="X6" s="181"/>
      <c r="Y6" s="179"/>
      <c r="Z6" s="180"/>
      <c r="AA6" s="182"/>
      <c r="AB6" s="2"/>
      <c r="AC6" s="70" t="s">
        <v>42</v>
      </c>
      <c r="AD6" s="15"/>
      <c r="AE6" s="16"/>
      <c r="AF6" s="159" t="str">
        <f t="shared" si="3"/>
        <v/>
      </c>
      <c r="AG6" s="14"/>
      <c r="AH6" s="15"/>
      <c r="AI6" s="16"/>
      <c r="AJ6" s="17"/>
      <c r="AL6" s="183" t="s">
        <v>42</v>
      </c>
      <c r="AM6" s="179"/>
      <c r="AN6" s="180"/>
      <c r="AO6" s="175" t="str">
        <f t="shared" si="4"/>
        <v/>
      </c>
      <c r="AP6" s="181"/>
      <c r="AQ6" s="179"/>
      <c r="AR6" s="180"/>
      <c r="AS6" s="182"/>
    </row>
    <row r="7" spans="2:45" ht="13.2" customHeight="1">
      <c r="B7" s="70" t="s">
        <v>46</v>
      </c>
      <c r="C7" s="15"/>
      <c r="D7" s="152"/>
      <c r="E7" s="159" t="str">
        <f t="shared" si="0"/>
        <v/>
      </c>
      <c r="F7" s="154"/>
      <c r="G7" s="15"/>
      <c r="H7" s="16"/>
      <c r="I7" s="17"/>
      <c r="J7" s="2"/>
      <c r="K7" s="70" t="s">
        <v>46</v>
      </c>
      <c r="L7" s="15"/>
      <c r="M7" s="16"/>
      <c r="N7" s="159" t="str">
        <f t="shared" si="1"/>
        <v/>
      </c>
      <c r="O7" s="14"/>
      <c r="P7" s="15"/>
      <c r="Q7" s="16"/>
      <c r="R7" s="17"/>
      <c r="S7" s="2"/>
      <c r="T7" s="183" t="s">
        <v>46</v>
      </c>
      <c r="U7" s="179"/>
      <c r="V7" s="180"/>
      <c r="W7" s="175" t="str">
        <f t="shared" si="2"/>
        <v/>
      </c>
      <c r="X7" s="181"/>
      <c r="Y7" s="179"/>
      <c r="Z7" s="180"/>
      <c r="AA7" s="182"/>
      <c r="AB7" s="2"/>
      <c r="AC7" s="70" t="s">
        <v>46</v>
      </c>
      <c r="AD7" s="15"/>
      <c r="AE7" s="16"/>
      <c r="AF7" s="159" t="str">
        <f t="shared" si="3"/>
        <v/>
      </c>
      <c r="AG7" s="14"/>
      <c r="AH7" s="15"/>
      <c r="AI7" s="16"/>
      <c r="AJ7" s="17"/>
      <c r="AL7" s="183" t="s">
        <v>46</v>
      </c>
      <c r="AM7" s="179"/>
      <c r="AN7" s="180"/>
      <c r="AO7" s="175" t="str">
        <f t="shared" si="4"/>
        <v/>
      </c>
      <c r="AP7" s="181"/>
      <c r="AQ7" s="179"/>
      <c r="AR7" s="180"/>
      <c r="AS7" s="182"/>
    </row>
    <row r="8" spans="2:45" ht="13.2" customHeight="1">
      <c r="B8" s="70" t="s">
        <v>55</v>
      </c>
      <c r="C8" s="15">
        <v>5</v>
      </c>
      <c r="D8" s="152">
        <v>5</v>
      </c>
      <c r="E8" s="159">
        <f t="shared" si="0"/>
        <v>25</v>
      </c>
      <c r="F8" s="154"/>
      <c r="G8" s="15"/>
      <c r="H8" s="16"/>
      <c r="I8" s="17">
        <v>10</v>
      </c>
      <c r="J8" s="2"/>
      <c r="K8" s="70" t="s">
        <v>55</v>
      </c>
      <c r="L8" s="15"/>
      <c r="M8" s="16"/>
      <c r="N8" s="159" t="str">
        <f t="shared" si="1"/>
        <v/>
      </c>
      <c r="O8" s="14"/>
      <c r="P8" s="15"/>
      <c r="Q8" s="16"/>
      <c r="R8" s="17"/>
      <c r="S8" s="2"/>
      <c r="T8" s="183" t="s">
        <v>55</v>
      </c>
      <c r="U8" s="179"/>
      <c r="V8" s="180"/>
      <c r="W8" s="175" t="str">
        <f t="shared" si="2"/>
        <v/>
      </c>
      <c r="X8" s="181"/>
      <c r="Y8" s="179"/>
      <c r="Z8" s="180"/>
      <c r="AA8" s="182"/>
      <c r="AB8" s="2"/>
      <c r="AC8" s="70" t="s">
        <v>55</v>
      </c>
      <c r="AD8" s="15"/>
      <c r="AE8" s="16"/>
      <c r="AF8" s="159" t="str">
        <f t="shared" si="3"/>
        <v/>
      </c>
      <c r="AG8" s="14"/>
      <c r="AH8" s="15"/>
      <c r="AI8" s="16"/>
      <c r="AJ8" s="17"/>
      <c r="AL8" s="183" t="s">
        <v>55</v>
      </c>
      <c r="AM8" s="179"/>
      <c r="AN8" s="180"/>
      <c r="AO8" s="175" t="str">
        <f t="shared" si="4"/>
        <v/>
      </c>
      <c r="AP8" s="181"/>
      <c r="AQ8" s="179"/>
      <c r="AR8" s="180"/>
      <c r="AS8" s="182"/>
    </row>
    <row r="9" spans="2:45" ht="13.2" customHeight="1">
      <c r="B9" s="70" t="s">
        <v>51</v>
      </c>
      <c r="C9" s="15"/>
      <c r="D9" s="152"/>
      <c r="E9" s="159" t="str">
        <f t="shared" si="0"/>
        <v/>
      </c>
      <c r="F9" s="154"/>
      <c r="G9" s="15"/>
      <c r="H9" s="16"/>
      <c r="I9" s="17"/>
      <c r="J9" s="2"/>
      <c r="K9" s="70" t="s">
        <v>51</v>
      </c>
      <c r="L9" s="15"/>
      <c r="M9" s="16"/>
      <c r="N9" s="159" t="str">
        <f t="shared" si="1"/>
        <v/>
      </c>
      <c r="O9" s="14"/>
      <c r="P9" s="15"/>
      <c r="Q9" s="16"/>
      <c r="R9" s="17"/>
      <c r="S9" s="2"/>
      <c r="T9" s="183" t="s">
        <v>51</v>
      </c>
      <c r="U9" s="179"/>
      <c r="V9" s="180"/>
      <c r="W9" s="175" t="str">
        <f t="shared" si="2"/>
        <v/>
      </c>
      <c r="X9" s="181"/>
      <c r="Y9" s="179"/>
      <c r="Z9" s="180"/>
      <c r="AA9" s="182"/>
      <c r="AB9" s="2"/>
      <c r="AC9" s="70" t="s">
        <v>51</v>
      </c>
      <c r="AD9" s="15"/>
      <c r="AE9" s="16"/>
      <c r="AF9" s="159" t="str">
        <f t="shared" si="3"/>
        <v/>
      </c>
      <c r="AG9" s="14"/>
      <c r="AH9" s="15"/>
      <c r="AI9" s="16"/>
      <c r="AJ9" s="17"/>
      <c r="AL9" s="183" t="s">
        <v>51</v>
      </c>
      <c r="AM9" s="179"/>
      <c r="AN9" s="180"/>
      <c r="AO9" s="175" t="str">
        <f t="shared" si="4"/>
        <v/>
      </c>
      <c r="AP9" s="181"/>
      <c r="AQ9" s="179"/>
      <c r="AR9" s="180"/>
      <c r="AS9" s="182"/>
    </row>
    <row r="10" spans="2:45" ht="13.2" customHeight="1">
      <c r="B10" s="70" t="s">
        <v>44</v>
      </c>
      <c r="C10" s="15">
        <v>5</v>
      </c>
      <c r="D10" s="152">
        <v>5</v>
      </c>
      <c r="E10" s="159">
        <f t="shared" si="0"/>
        <v>25</v>
      </c>
      <c r="F10" s="154"/>
      <c r="G10" s="15"/>
      <c r="H10" s="16"/>
      <c r="I10" s="17">
        <v>10</v>
      </c>
      <c r="J10" s="2"/>
      <c r="K10" s="70" t="s">
        <v>44</v>
      </c>
      <c r="L10" s="15"/>
      <c r="M10" s="16"/>
      <c r="N10" s="159" t="str">
        <f t="shared" si="1"/>
        <v/>
      </c>
      <c r="O10" s="14"/>
      <c r="P10" s="15"/>
      <c r="Q10" s="16"/>
      <c r="R10" s="17"/>
      <c r="S10" s="2"/>
      <c r="T10" s="183" t="s">
        <v>44</v>
      </c>
      <c r="U10" s="179"/>
      <c r="V10" s="180"/>
      <c r="W10" s="175" t="str">
        <f t="shared" si="2"/>
        <v/>
      </c>
      <c r="X10" s="181"/>
      <c r="Y10" s="179"/>
      <c r="Z10" s="180"/>
      <c r="AA10" s="182"/>
      <c r="AB10" s="2"/>
      <c r="AC10" s="70" t="s">
        <v>44</v>
      </c>
      <c r="AD10" s="15"/>
      <c r="AE10" s="16"/>
      <c r="AF10" s="159" t="str">
        <f t="shared" si="3"/>
        <v/>
      </c>
      <c r="AG10" s="14"/>
      <c r="AH10" s="15"/>
      <c r="AI10" s="16"/>
      <c r="AJ10" s="17"/>
      <c r="AL10" s="183" t="s">
        <v>44</v>
      </c>
      <c r="AM10" s="179"/>
      <c r="AN10" s="180"/>
      <c r="AO10" s="175" t="str">
        <f t="shared" si="4"/>
        <v/>
      </c>
      <c r="AP10" s="181"/>
      <c r="AQ10" s="179"/>
      <c r="AR10" s="180"/>
      <c r="AS10" s="182"/>
    </row>
    <row r="11" spans="2:45" ht="13.2" customHeight="1">
      <c r="B11" s="70" t="s">
        <v>52</v>
      </c>
      <c r="C11" s="15"/>
      <c r="D11" s="152"/>
      <c r="E11" s="159" t="str">
        <f t="shared" si="0"/>
        <v/>
      </c>
      <c r="F11" s="154"/>
      <c r="G11" s="15"/>
      <c r="H11" s="16"/>
      <c r="I11" s="17"/>
      <c r="J11" s="2"/>
      <c r="K11" s="70" t="s">
        <v>52</v>
      </c>
      <c r="L11" s="15"/>
      <c r="M11" s="16"/>
      <c r="N11" s="159" t="str">
        <f t="shared" si="1"/>
        <v/>
      </c>
      <c r="O11" s="14"/>
      <c r="P11" s="15"/>
      <c r="Q11" s="16"/>
      <c r="R11" s="17"/>
      <c r="S11" s="2"/>
      <c r="T11" s="183" t="s">
        <v>52</v>
      </c>
      <c r="U11" s="179"/>
      <c r="V11" s="180"/>
      <c r="W11" s="175" t="str">
        <f t="shared" si="2"/>
        <v/>
      </c>
      <c r="X11" s="181"/>
      <c r="Y11" s="179"/>
      <c r="Z11" s="180"/>
      <c r="AA11" s="182"/>
      <c r="AB11" s="2"/>
      <c r="AC11" s="70" t="s">
        <v>52</v>
      </c>
      <c r="AD11" s="15"/>
      <c r="AE11" s="16"/>
      <c r="AF11" s="159" t="str">
        <f t="shared" si="3"/>
        <v/>
      </c>
      <c r="AG11" s="14"/>
      <c r="AH11" s="15"/>
      <c r="AI11" s="16"/>
      <c r="AJ11" s="17"/>
      <c r="AL11" s="183" t="s">
        <v>52</v>
      </c>
      <c r="AM11" s="179"/>
      <c r="AN11" s="180"/>
      <c r="AO11" s="175" t="str">
        <f t="shared" si="4"/>
        <v/>
      </c>
      <c r="AP11" s="181"/>
      <c r="AQ11" s="179"/>
      <c r="AR11" s="180"/>
      <c r="AS11" s="182"/>
    </row>
    <row r="12" spans="2:45" ht="13.2" customHeight="1">
      <c r="B12" s="70" t="s">
        <v>45</v>
      </c>
      <c r="C12" s="15"/>
      <c r="D12" s="152"/>
      <c r="E12" s="159" t="str">
        <f t="shared" si="0"/>
        <v/>
      </c>
      <c r="F12" s="154"/>
      <c r="G12" s="15"/>
      <c r="H12" s="16"/>
      <c r="I12" s="17"/>
      <c r="J12" s="2"/>
      <c r="K12" s="70" t="s">
        <v>45</v>
      </c>
      <c r="L12" s="15"/>
      <c r="M12" s="16"/>
      <c r="N12" s="159" t="str">
        <f t="shared" si="1"/>
        <v/>
      </c>
      <c r="O12" s="14"/>
      <c r="P12" s="15"/>
      <c r="Q12" s="16"/>
      <c r="R12" s="17"/>
      <c r="S12" s="2"/>
      <c r="T12" s="183" t="s">
        <v>45</v>
      </c>
      <c r="U12" s="179"/>
      <c r="V12" s="180"/>
      <c r="W12" s="175" t="str">
        <f t="shared" si="2"/>
        <v/>
      </c>
      <c r="X12" s="181"/>
      <c r="Y12" s="179"/>
      <c r="Z12" s="180"/>
      <c r="AA12" s="182"/>
      <c r="AB12" s="2"/>
      <c r="AC12" s="70" t="s">
        <v>45</v>
      </c>
      <c r="AD12" s="15"/>
      <c r="AE12" s="16"/>
      <c r="AF12" s="159" t="str">
        <f t="shared" si="3"/>
        <v/>
      </c>
      <c r="AG12" s="14"/>
      <c r="AH12" s="15"/>
      <c r="AI12" s="16"/>
      <c r="AJ12" s="17"/>
      <c r="AL12" s="183" t="s">
        <v>45</v>
      </c>
      <c r="AM12" s="179"/>
      <c r="AN12" s="180"/>
      <c r="AO12" s="175" t="str">
        <f t="shared" si="4"/>
        <v/>
      </c>
      <c r="AP12" s="181"/>
      <c r="AQ12" s="179"/>
      <c r="AR12" s="180"/>
      <c r="AS12" s="182"/>
    </row>
    <row r="13" spans="2:45" ht="13.2" customHeight="1">
      <c r="B13" s="70" t="s">
        <v>48</v>
      </c>
      <c r="C13" s="15"/>
      <c r="D13" s="152"/>
      <c r="E13" s="159" t="str">
        <f t="shared" si="0"/>
        <v/>
      </c>
      <c r="F13" s="154"/>
      <c r="G13" s="15"/>
      <c r="H13" s="16"/>
      <c r="I13" s="17"/>
      <c r="J13" s="2"/>
      <c r="K13" s="70" t="s">
        <v>48</v>
      </c>
      <c r="L13" s="15"/>
      <c r="M13" s="16"/>
      <c r="N13" s="159" t="str">
        <f t="shared" si="1"/>
        <v/>
      </c>
      <c r="O13" s="14"/>
      <c r="P13" s="15"/>
      <c r="Q13" s="16"/>
      <c r="R13" s="17"/>
      <c r="S13" s="2"/>
      <c r="T13" s="183" t="s">
        <v>48</v>
      </c>
      <c r="U13" s="179"/>
      <c r="V13" s="180"/>
      <c r="W13" s="175" t="str">
        <f t="shared" si="2"/>
        <v/>
      </c>
      <c r="X13" s="181"/>
      <c r="Y13" s="179"/>
      <c r="Z13" s="180"/>
      <c r="AA13" s="182"/>
      <c r="AB13" s="2"/>
      <c r="AC13" s="70" t="s">
        <v>48</v>
      </c>
      <c r="AD13" s="15"/>
      <c r="AE13" s="16"/>
      <c r="AF13" s="159" t="str">
        <f t="shared" si="3"/>
        <v/>
      </c>
      <c r="AG13" s="14"/>
      <c r="AH13" s="15"/>
      <c r="AI13" s="16"/>
      <c r="AJ13" s="17"/>
      <c r="AL13" s="183" t="s">
        <v>48</v>
      </c>
      <c r="AM13" s="179"/>
      <c r="AN13" s="180"/>
      <c r="AO13" s="175" t="str">
        <f t="shared" si="4"/>
        <v/>
      </c>
      <c r="AP13" s="181"/>
      <c r="AQ13" s="179"/>
      <c r="AR13" s="180"/>
      <c r="AS13" s="182"/>
    </row>
    <row r="14" spans="2:45" ht="13.2" customHeight="1">
      <c r="B14" s="70" t="s">
        <v>47</v>
      </c>
      <c r="C14" s="15"/>
      <c r="D14" s="152"/>
      <c r="E14" s="159" t="str">
        <f t="shared" si="0"/>
        <v/>
      </c>
      <c r="F14" s="154"/>
      <c r="G14" s="15"/>
      <c r="H14" s="16"/>
      <c r="I14" s="17"/>
      <c r="J14" s="2"/>
      <c r="K14" s="70" t="s">
        <v>47</v>
      </c>
      <c r="L14" s="15"/>
      <c r="M14" s="16"/>
      <c r="N14" s="159" t="str">
        <f t="shared" si="1"/>
        <v/>
      </c>
      <c r="O14" s="14"/>
      <c r="P14" s="15"/>
      <c r="Q14" s="16"/>
      <c r="R14" s="17"/>
      <c r="S14" s="2"/>
      <c r="T14" s="183" t="s">
        <v>47</v>
      </c>
      <c r="U14" s="179"/>
      <c r="V14" s="180"/>
      <c r="W14" s="175" t="str">
        <f t="shared" si="2"/>
        <v/>
      </c>
      <c r="X14" s="181"/>
      <c r="Y14" s="179"/>
      <c r="Z14" s="180"/>
      <c r="AA14" s="182"/>
      <c r="AB14" s="2"/>
      <c r="AC14" s="70" t="s">
        <v>47</v>
      </c>
      <c r="AD14" s="15"/>
      <c r="AE14" s="16"/>
      <c r="AF14" s="159" t="str">
        <f t="shared" si="3"/>
        <v/>
      </c>
      <c r="AG14" s="14"/>
      <c r="AH14" s="15"/>
      <c r="AI14" s="16"/>
      <c r="AJ14" s="17"/>
      <c r="AL14" s="183" t="s">
        <v>47</v>
      </c>
      <c r="AM14" s="179"/>
      <c r="AN14" s="180"/>
      <c r="AO14" s="175" t="str">
        <f t="shared" si="4"/>
        <v/>
      </c>
      <c r="AP14" s="181"/>
      <c r="AQ14" s="179"/>
      <c r="AR14" s="180"/>
      <c r="AS14" s="182"/>
    </row>
    <row r="15" spans="2:45" ht="13.2" customHeight="1">
      <c r="B15" s="70" t="s">
        <v>50</v>
      </c>
      <c r="C15" s="15"/>
      <c r="D15" s="152"/>
      <c r="E15" s="159" t="str">
        <f t="shared" si="0"/>
        <v/>
      </c>
      <c r="F15" s="154"/>
      <c r="G15" s="15"/>
      <c r="H15" s="16"/>
      <c r="I15" s="17"/>
      <c r="J15" s="2"/>
      <c r="K15" s="70" t="s">
        <v>50</v>
      </c>
      <c r="L15" s="15"/>
      <c r="M15" s="16"/>
      <c r="N15" s="159" t="str">
        <f t="shared" si="1"/>
        <v/>
      </c>
      <c r="O15" s="14"/>
      <c r="P15" s="15"/>
      <c r="Q15" s="16"/>
      <c r="R15" s="17"/>
      <c r="S15" s="2"/>
      <c r="T15" s="183" t="s">
        <v>50</v>
      </c>
      <c r="U15" s="179"/>
      <c r="V15" s="180"/>
      <c r="W15" s="175" t="str">
        <f t="shared" si="2"/>
        <v/>
      </c>
      <c r="X15" s="181"/>
      <c r="Y15" s="179"/>
      <c r="Z15" s="180"/>
      <c r="AA15" s="182"/>
      <c r="AB15" s="2"/>
      <c r="AC15" s="70" t="s">
        <v>50</v>
      </c>
      <c r="AD15" s="15"/>
      <c r="AE15" s="16"/>
      <c r="AF15" s="159" t="str">
        <f t="shared" si="3"/>
        <v/>
      </c>
      <c r="AG15" s="14"/>
      <c r="AH15" s="15"/>
      <c r="AI15" s="16"/>
      <c r="AJ15" s="17"/>
      <c r="AL15" s="183" t="s">
        <v>50</v>
      </c>
      <c r="AM15" s="179"/>
      <c r="AN15" s="180"/>
      <c r="AO15" s="175" t="str">
        <f t="shared" si="4"/>
        <v/>
      </c>
      <c r="AP15" s="181"/>
      <c r="AQ15" s="179"/>
      <c r="AR15" s="180"/>
      <c r="AS15" s="182"/>
    </row>
    <row r="16" spans="2:45" ht="13.2" customHeight="1">
      <c r="B16" s="70" t="s">
        <v>72</v>
      </c>
      <c r="C16" s="15">
        <v>4</v>
      </c>
      <c r="D16" s="152">
        <v>6</v>
      </c>
      <c r="E16" s="159">
        <f t="shared" si="0"/>
        <v>20</v>
      </c>
      <c r="F16" s="154"/>
      <c r="G16" s="15"/>
      <c r="H16" s="16">
        <v>1</v>
      </c>
      <c r="I16" s="17">
        <v>10</v>
      </c>
      <c r="J16" s="2"/>
      <c r="K16" s="70" t="s">
        <v>72</v>
      </c>
      <c r="L16" s="15"/>
      <c r="M16" s="16"/>
      <c r="N16" s="159" t="str">
        <f t="shared" si="1"/>
        <v/>
      </c>
      <c r="O16" s="14"/>
      <c r="P16" s="15"/>
      <c r="Q16" s="16"/>
      <c r="R16" s="17"/>
      <c r="S16" s="2"/>
      <c r="T16" s="183" t="s">
        <v>72</v>
      </c>
      <c r="U16" s="179"/>
      <c r="V16" s="180"/>
      <c r="W16" s="175" t="str">
        <f t="shared" si="2"/>
        <v/>
      </c>
      <c r="X16" s="181"/>
      <c r="Y16" s="179"/>
      <c r="Z16" s="180"/>
      <c r="AA16" s="182"/>
      <c r="AB16" s="2"/>
      <c r="AC16" s="70" t="s">
        <v>72</v>
      </c>
      <c r="AD16" s="15"/>
      <c r="AE16" s="16"/>
      <c r="AF16" s="159" t="str">
        <f t="shared" si="3"/>
        <v/>
      </c>
      <c r="AG16" s="14"/>
      <c r="AH16" s="15"/>
      <c r="AI16" s="16"/>
      <c r="AJ16" s="17"/>
      <c r="AL16" s="183" t="s">
        <v>72</v>
      </c>
      <c r="AM16" s="179"/>
      <c r="AN16" s="180"/>
      <c r="AO16" s="175" t="str">
        <f t="shared" si="4"/>
        <v/>
      </c>
      <c r="AP16" s="181"/>
      <c r="AQ16" s="179"/>
      <c r="AR16" s="180"/>
      <c r="AS16" s="182"/>
    </row>
    <row r="17" spans="2:45" ht="13.2" customHeight="1">
      <c r="B17" s="70" t="s">
        <v>53</v>
      </c>
      <c r="C17" s="15"/>
      <c r="D17" s="152"/>
      <c r="E17" s="159" t="str">
        <f t="shared" si="0"/>
        <v/>
      </c>
      <c r="F17" s="154"/>
      <c r="G17" s="15"/>
      <c r="H17" s="16"/>
      <c r="I17" s="17"/>
      <c r="J17" s="2"/>
      <c r="K17" s="70" t="s">
        <v>53</v>
      </c>
      <c r="L17" s="15"/>
      <c r="M17" s="16"/>
      <c r="N17" s="159" t="str">
        <f t="shared" si="1"/>
        <v/>
      </c>
      <c r="O17" s="14"/>
      <c r="P17" s="15"/>
      <c r="Q17" s="16"/>
      <c r="R17" s="17"/>
      <c r="S17" s="2"/>
      <c r="T17" s="183" t="s">
        <v>53</v>
      </c>
      <c r="U17" s="179"/>
      <c r="V17" s="180"/>
      <c r="W17" s="175" t="str">
        <f t="shared" si="2"/>
        <v/>
      </c>
      <c r="X17" s="181"/>
      <c r="Y17" s="179"/>
      <c r="Z17" s="180"/>
      <c r="AA17" s="182"/>
      <c r="AB17" s="2"/>
      <c r="AC17" s="70" t="s">
        <v>53</v>
      </c>
      <c r="AD17" s="15"/>
      <c r="AE17" s="16"/>
      <c r="AF17" s="159" t="str">
        <f t="shared" si="3"/>
        <v/>
      </c>
      <c r="AG17" s="14"/>
      <c r="AH17" s="15"/>
      <c r="AI17" s="16"/>
      <c r="AJ17" s="17"/>
      <c r="AL17" s="183" t="s">
        <v>53</v>
      </c>
      <c r="AM17" s="179"/>
      <c r="AN17" s="180"/>
      <c r="AO17" s="175" t="str">
        <f t="shared" si="4"/>
        <v/>
      </c>
      <c r="AP17" s="181"/>
      <c r="AQ17" s="179"/>
      <c r="AR17" s="180"/>
      <c r="AS17" s="182"/>
    </row>
    <row r="18" spans="2:45" ht="13.2" customHeight="1">
      <c r="B18" s="70" t="s">
        <v>73</v>
      </c>
      <c r="C18" s="15">
        <v>3</v>
      </c>
      <c r="D18" s="152">
        <v>7</v>
      </c>
      <c r="E18" s="159">
        <f t="shared" si="0"/>
        <v>15</v>
      </c>
      <c r="F18" s="154"/>
      <c r="G18" s="15"/>
      <c r="H18" s="16"/>
      <c r="I18" s="17">
        <v>10</v>
      </c>
      <c r="J18" s="2"/>
      <c r="K18" s="70" t="s">
        <v>73</v>
      </c>
      <c r="L18" s="15"/>
      <c r="M18" s="16"/>
      <c r="N18" s="159" t="str">
        <f t="shared" si="1"/>
        <v/>
      </c>
      <c r="O18" s="14"/>
      <c r="P18" s="15"/>
      <c r="Q18" s="16"/>
      <c r="R18" s="17"/>
      <c r="S18" s="2"/>
      <c r="T18" s="183" t="s">
        <v>73</v>
      </c>
      <c r="U18" s="179"/>
      <c r="V18" s="180"/>
      <c r="W18" s="175" t="str">
        <f t="shared" si="2"/>
        <v/>
      </c>
      <c r="X18" s="181"/>
      <c r="Y18" s="179"/>
      <c r="Z18" s="180"/>
      <c r="AA18" s="182"/>
      <c r="AB18" s="2"/>
      <c r="AC18" s="70" t="s">
        <v>73</v>
      </c>
      <c r="AD18" s="15"/>
      <c r="AE18" s="16"/>
      <c r="AF18" s="159" t="str">
        <f t="shared" si="3"/>
        <v/>
      </c>
      <c r="AG18" s="14"/>
      <c r="AH18" s="15"/>
      <c r="AI18" s="16"/>
      <c r="AJ18" s="17"/>
      <c r="AL18" s="183" t="s">
        <v>73</v>
      </c>
      <c r="AM18" s="179"/>
      <c r="AN18" s="180"/>
      <c r="AO18" s="175" t="str">
        <f t="shared" si="4"/>
        <v/>
      </c>
      <c r="AP18" s="181"/>
      <c r="AQ18" s="179"/>
      <c r="AR18" s="180"/>
      <c r="AS18" s="182"/>
    </row>
    <row r="19" spans="2:45" ht="13.2" customHeight="1">
      <c r="B19" s="70" t="s">
        <v>49</v>
      </c>
      <c r="C19" s="15"/>
      <c r="D19" s="152"/>
      <c r="E19" s="159" t="str">
        <f t="shared" si="0"/>
        <v/>
      </c>
      <c r="F19" s="154"/>
      <c r="G19" s="15"/>
      <c r="H19" s="16"/>
      <c r="I19" s="17"/>
      <c r="J19" s="2"/>
      <c r="K19" s="70" t="s">
        <v>49</v>
      </c>
      <c r="L19" s="15"/>
      <c r="M19" s="16"/>
      <c r="N19" s="159" t="str">
        <f t="shared" si="1"/>
        <v/>
      </c>
      <c r="O19" s="14"/>
      <c r="P19" s="15"/>
      <c r="Q19" s="16"/>
      <c r="R19" s="17"/>
      <c r="S19" s="2"/>
      <c r="T19" s="183" t="s">
        <v>49</v>
      </c>
      <c r="U19" s="179"/>
      <c r="V19" s="180"/>
      <c r="W19" s="175" t="str">
        <f t="shared" si="2"/>
        <v/>
      </c>
      <c r="X19" s="181"/>
      <c r="Y19" s="179"/>
      <c r="Z19" s="180"/>
      <c r="AA19" s="182"/>
      <c r="AB19" s="2"/>
      <c r="AC19" s="70" t="s">
        <v>49</v>
      </c>
      <c r="AD19" s="15"/>
      <c r="AE19" s="16"/>
      <c r="AF19" s="159" t="str">
        <f t="shared" si="3"/>
        <v/>
      </c>
      <c r="AG19" s="14"/>
      <c r="AH19" s="15"/>
      <c r="AI19" s="16"/>
      <c r="AJ19" s="17"/>
      <c r="AL19" s="183" t="s">
        <v>49</v>
      </c>
      <c r="AM19" s="179"/>
      <c r="AN19" s="180"/>
      <c r="AO19" s="175" t="str">
        <f t="shared" si="4"/>
        <v/>
      </c>
      <c r="AP19" s="181"/>
      <c r="AQ19" s="179"/>
      <c r="AR19" s="180"/>
      <c r="AS19" s="182"/>
    </row>
    <row r="20" spans="2:45" ht="13.2" customHeight="1">
      <c r="B20" s="70" t="s">
        <v>79</v>
      </c>
      <c r="C20" s="15"/>
      <c r="D20" s="152"/>
      <c r="E20" s="159" t="str">
        <f t="shared" si="0"/>
        <v/>
      </c>
      <c r="F20" s="154"/>
      <c r="G20" s="15"/>
      <c r="H20" s="16"/>
      <c r="I20" s="17"/>
      <c r="J20" s="2"/>
      <c r="K20" s="70" t="s">
        <v>79</v>
      </c>
      <c r="L20" s="15"/>
      <c r="M20" s="16"/>
      <c r="N20" s="159" t="str">
        <f t="shared" si="1"/>
        <v/>
      </c>
      <c r="O20" s="14"/>
      <c r="P20" s="15"/>
      <c r="Q20" s="16"/>
      <c r="R20" s="17"/>
      <c r="S20" s="2"/>
      <c r="T20" s="183" t="s">
        <v>79</v>
      </c>
      <c r="U20" s="179"/>
      <c r="V20" s="180"/>
      <c r="W20" s="175" t="str">
        <f t="shared" si="2"/>
        <v/>
      </c>
      <c r="X20" s="181"/>
      <c r="Y20" s="179"/>
      <c r="Z20" s="180"/>
      <c r="AA20" s="182"/>
      <c r="AB20" s="2"/>
      <c r="AC20" s="70" t="s">
        <v>79</v>
      </c>
      <c r="AD20" s="15"/>
      <c r="AE20" s="16"/>
      <c r="AF20" s="159" t="str">
        <f t="shared" si="3"/>
        <v/>
      </c>
      <c r="AG20" s="14"/>
      <c r="AH20" s="15"/>
      <c r="AI20" s="16"/>
      <c r="AJ20" s="17"/>
      <c r="AL20" s="183" t="s">
        <v>79</v>
      </c>
      <c r="AM20" s="179"/>
      <c r="AN20" s="180"/>
      <c r="AO20" s="175" t="str">
        <f t="shared" si="4"/>
        <v/>
      </c>
      <c r="AP20" s="181"/>
      <c r="AQ20" s="179"/>
      <c r="AR20" s="180"/>
      <c r="AS20" s="182"/>
    </row>
    <row r="21" spans="2:45" ht="13.2" customHeight="1" thickBot="1">
      <c r="B21" s="96" t="s">
        <v>101</v>
      </c>
      <c r="C21" s="105"/>
      <c r="D21" s="156"/>
      <c r="E21" s="57" t="str">
        <f t="shared" ref="E21" si="5">IF(C21="","",C21*5)</f>
        <v/>
      </c>
      <c r="F21" s="158"/>
      <c r="G21" s="105"/>
      <c r="H21" s="106"/>
      <c r="I21" s="107"/>
      <c r="J21" s="2"/>
      <c r="K21" s="96" t="s">
        <v>101</v>
      </c>
      <c r="L21" s="105"/>
      <c r="M21" s="106"/>
      <c r="N21" s="57" t="str">
        <f t="shared" ref="N21" si="6">IF(L21="","",L21*5)</f>
        <v/>
      </c>
      <c r="O21" s="104"/>
      <c r="P21" s="105"/>
      <c r="Q21" s="106"/>
      <c r="R21" s="107"/>
      <c r="S21" s="2"/>
      <c r="T21" s="228" t="s">
        <v>101</v>
      </c>
      <c r="U21" s="184"/>
      <c r="V21" s="185"/>
      <c r="W21" s="186" t="str">
        <f t="shared" ref="W21" si="7">IF(U21="","",U21*5)</f>
        <v/>
      </c>
      <c r="X21" s="187"/>
      <c r="Y21" s="184"/>
      <c r="Z21" s="185"/>
      <c r="AA21" s="188"/>
      <c r="AB21" s="2"/>
      <c r="AC21" s="96" t="s">
        <v>101</v>
      </c>
      <c r="AD21" s="105"/>
      <c r="AE21" s="106"/>
      <c r="AF21" s="57" t="str">
        <f t="shared" ref="AF21" si="8">IF(AD21="","",AD21*5)</f>
        <v/>
      </c>
      <c r="AG21" s="104"/>
      <c r="AH21" s="105"/>
      <c r="AI21" s="106"/>
      <c r="AJ21" s="107"/>
      <c r="AL21" s="228" t="s">
        <v>101</v>
      </c>
      <c r="AM21" s="184"/>
      <c r="AN21" s="185"/>
      <c r="AO21" s="186" t="str">
        <f t="shared" ref="AO21" si="9">IF(AM21="","",AM21*5)</f>
        <v/>
      </c>
      <c r="AP21" s="187"/>
      <c r="AQ21" s="184"/>
      <c r="AR21" s="185"/>
      <c r="AS21" s="188"/>
    </row>
    <row r="22" spans="2:45" ht="13.2" customHeight="1" thickBot="1">
      <c r="J22" s="2"/>
      <c r="S22" s="2"/>
      <c r="AB22" s="2"/>
      <c r="AK22" s="2"/>
    </row>
    <row r="23" spans="2:45" ht="13.2" customHeight="1" thickBot="1">
      <c r="B23" s="274"/>
      <c r="C23" s="258" t="s">
        <v>92</v>
      </c>
      <c r="D23" s="259"/>
      <c r="E23" s="260"/>
      <c r="F23" s="91" t="s">
        <v>29</v>
      </c>
      <c r="G23" s="90" t="s">
        <v>30</v>
      </c>
      <c r="H23" s="261">
        <v>42637</v>
      </c>
      <c r="I23" s="262"/>
      <c r="J23" s="2"/>
      <c r="K23" s="274"/>
      <c r="L23" s="258" t="s">
        <v>93</v>
      </c>
      <c r="M23" s="259"/>
      <c r="N23" s="260"/>
      <c r="O23" s="91" t="s">
        <v>29</v>
      </c>
      <c r="P23" s="90" t="s">
        <v>30</v>
      </c>
      <c r="Q23" s="261">
        <v>42665</v>
      </c>
      <c r="R23" s="262"/>
      <c r="S23" s="2"/>
      <c r="T23" s="274"/>
      <c r="U23" s="258" t="s">
        <v>94</v>
      </c>
      <c r="V23" s="259"/>
      <c r="W23" s="260"/>
      <c r="X23" s="91" t="s">
        <v>29</v>
      </c>
      <c r="Y23" s="90" t="s">
        <v>30</v>
      </c>
      <c r="Z23" s="261">
        <v>42686</v>
      </c>
      <c r="AA23" s="262"/>
      <c r="AB23" s="2"/>
      <c r="AC23" s="274"/>
      <c r="AD23" s="258" t="s">
        <v>75</v>
      </c>
      <c r="AE23" s="259"/>
      <c r="AF23" s="260"/>
      <c r="AG23" s="132" t="s">
        <v>29</v>
      </c>
      <c r="AH23" s="131" t="s">
        <v>30</v>
      </c>
      <c r="AI23" s="261">
        <v>42721</v>
      </c>
      <c r="AJ23" s="262"/>
      <c r="AK23" s="2"/>
      <c r="AL23" s="274"/>
      <c r="AM23" s="263" t="s">
        <v>4</v>
      </c>
      <c r="AN23" s="265" t="s">
        <v>32</v>
      </c>
      <c r="AO23" s="239"/>
      <c r="AP23" s="239"/>
      <c r="AQ23" s="239"/>
      <c r="AR23" s="239"/>
      <c r="AS23" s="266"/>
    </row>
    <row r="24" spans="2:45" ht="13.2" customHeight="1" thickBot="1">
      <c r="B24" s="275"/>
      <c r="C24" s="3" t="s">
        <v>24</v>
      </c>
      <c r="D24" s="4" t="s">
        <v>25</v>
      </c>
      <c r="E24" s="5" t="s">
        <v>69</v>
      </c>
      <c r="F24" s="6" t="s">
        <v>38</v>
      </c>
      <c r="G24" s="7" t="s">
        <v>11</v>
      </c>
      <c r="H24" s="8" t="s">
        <v>12</v>
      </c>
      <c r="I24" s="9" t="s">
        <v>10</v>
      </c>
      <c r="J24" s="2"/>
      <c r="K24" s="275"/>
      <c r="L24" s="3" t="s">
        <v>24</v>
      </c>
      <c r="M24" s="4" t="s">
        <v>25</v>
      </c>
      <c r="N24" s="5" t="s">
        <v>69</v>
      </c>
      <c r="O24" s="6" t="s">
        <v>38</v>
      </c>
      <c r="P24" s="7" t="s">
        <v>11</v>
      </c>
      <c r="Q24" s="8" t="s">
        <v>12</v>
      </c>
      <c r="R24" s="9" t="s">
        <v>10</v>
      </c>
      <c r="S24" s="2"/>
      <c r="T24" s="275"/>
      <c r="U24" s="3" t="s">
        <v>24</v>
      </c>
      <c r="V24" s="4" t="s">
        <v>25</v>
      </c>
      <c r="W24" s="5" t="s">
        <v>69</v>
      </c>
      <c r="X24" s="6" t="s">
        <v>38</v>
      </c>
      <c r="Y24" s="7" t="s">
        <v>11</v>
      </c>
      <c r="Z24" s="8" t="s">
        <v>12</v>
      </c>
      <c r="AA24" s="9" t="s">
        <v>10</v>
      </c>
      <c r="AB24" s="2"/>
      <c r="AC24" s="275"/>
      <c r="AD24" s="3" t="s">
        <v>24</v>
      </c>
      <c r="AE24" s="4" t="s">
        <v>25</v>
      </c>
      <c r="AF24" s="5" t="s">
        <v>69</v>
      </c>
      <c r="AG24" s="6" t="s">
        <v>38</v>
      </c>
      <c r="AH24" s="7" t="s">
        <v>11</v>
      </c>
      <c r="AI24" s="8" t="s">
        <v>12</v>
      </c>
      <c r="AJ24" s="9" t="s">
        <v>10</v>
      </c>
      <c r="AK24" s="2"/>
      <c r="AL24" s="275"/>
      <c r="AM24" s="264"/>
      <c r="AN24" s="207" t="s">
        <v>34</v>
      </c>
      <c r="AO24" s="208" t="s">
        <v>39</v>
      </c>
      <c r="AP24" s="207" t="s">
        <v>31</v>
      </c>
      <c r="AQ24" s="162" t="s">
        <v>62</v>
      </c>
      <c r="AR24" s="194" t="s">
        <v>98</v>
      </c>
      <c r="AS24" s="195" t="s">
        <v>97</v>
      </c>
    </row>
    <row r="25" spans="2:45" ht="13.2" customHeight="1">
      <c r="B25" s="67" t="s">
        <v>41</v>
      </c>
      <c r="C25" s="11"/>
      <c r="D25" s="12"/>
      <c r="E25" s="159" t="str">
        <f>IF(C25="","",C25*8)</f>
        <v/>
      </c>
      <c r="F25" s="10"/>
      <c r="G25" s="11"/>
      <c r="H25" s="12"/>
      <c r="I25" s="13"/>
      <c r="J25" s="2"/>
      <c r="K25" s="67" t="s">
        <v>41</v>
      </c>
      <c r="L25" s="11"/>
      <c r="M25" s="12"/>
      <c r="N25" s="159" t="str">
        <f>IF(L25="","",L25*8)</f>
        <v/>
      </c>
      <c r="O25" s="10"/>
      <c r="P25" s="11"/>
      <c r="Q25" s="12"/>
      <c r="R25" s="13"/>
      <c r="S25" s="2"/>
      <c r="T25" s="67" t="s">
        <v>41</v>
      </c>
      <c r="U25" s="11"/>
      <c r="V25" s="12"/>
      <c r="W25" s="159" t="str">
        <f>IF(U25="","",U25*8)</f>
        <v/>
      </c>
      <c r="X25" s="10"/>
      <c r="Y25" s="11"/>
      <c r="Z25" s="12"/>
      <c r="AA25" s="13"/>
      <c r="AB25" s="2"/>
      <c r="AC25" s="67" t="s">
        <v>41</v>
      </c>
      <c r="AD25" s="11"/>
      <c r="AE25" s="12"/>
      <c r="AF25" s="159" t="str">
        <f>IF(AD25="","",AD25*5)</f>
        <v/>
      </c>
      <c r="AG25" s="10"/>
      <c r="AH25" s="11"/>
      <c r="AI25" s="12"/>
      <c r="AJ25" s="13"/>
      <c r="AK25" s="2"/>
      <c r="AL25" s="66" t="s">
        <v>41</v>
      </c>
      <c r="AM25" s="190">
        <f>SUM(E4:G4,H4*2,I4,N4:P4,Q4*2,R4,W4:Y4,Z4*2,AA4,AF4:AH4,AI4*2,AJ4,AO4:AQ4,AR4*2,AS4,E25:G25,H25*2,I25,N25:P25,Q25*2,R25,W25:Y25,Z25*2,AA25,AF25:AH25,AI25*2,AJ25)</f>
        <v>42</v>
      </c>
      <c r="AN25" s="143">
        <f>SUM(L4,U4,AD4,AM4,L25,U25,AD25,C4,C25)</f>
        <v>6</v>
      </c>
      <c r="AO25" s="142">
        <f>SUM(D4,M4,V4,AE4,AN4,D25,M25,V25,AE25)</f>
        <v>4</v>
      </c>
      <c r="AP25" s="191">
        <f>IF(AN25=0,"0%",AN25/(AN25+AO25))</f>
        <v>0.6</v>
      </c>
      <c r="AQ25" s="161"/>
      <c r="AR25" s="10">
        <f>SUM(H4,Q4,Z4,AI4,AR4,H25,Q25,Z25,AI25)</f>
        <v>1</v>
      </c>
      <c r="AS25" s="80">
        <v>111</v>
      </c>
    </row>
    <row r="26" spans="2:45" ht="13.2" customHeight="1">
      <c r="B26" s="92" t="s">
        <v>40</v>
      </c>
      <c r="C26" s="15"/>
      <c r="D26" s="16"/>
      <c r="E26" s="159" t="str">
        <f t="shared" ref="E26:E41" si="10">IF(C26="","",C26*8)</f>
        <v/>
      </c>
      <c r="F26" s="14"/>
      <c r="G26" s="15"/>
      <c r="H26" s="16"/>
      <c r="I26" s="17"/>
      <c r="J26" s="2"/>
      <c r="K26" s="92" t="s">
        <v>40</v>
      </c>
      <c r="L26" s="15"/>
      <c r="M26" s="16"/>
      <c r="N26" s="159" t="str">
        <f t="shared" ref="N26:N41" si="11">IF(L26="","",L26*8)</f>
        <v/>
      </c>
      <c r="O26" s="14"/>
      <c r="P26" s="15"/>
      <c r="Q26" s="16"/>
      <c r="R26" s="17"/>
      <c r="S26" s="2"/>
      <c r="T26" s="92" t="s">
        <v>40</v>
      </c>
      <c r="U26" s="15"/>
      <c r="V26" s="16"/>
      <c r="W26" s="159" t="str">
        <f t="shared" ref="W26:W41" si="12">IF(U26="","",U26*8)</f>
        <v/>
      </c>
      <c r="X26" s="14"/>
      <c r="Y26" s="15"/>
      <c r="Z26" s="16"/>
      <c r="AA26" s="17"/>
      <c r="AB26" s="2"/>
      <c r="AC26" s="92" t="s">
        <v>40</v>
      </c>
      <c r="AD26" s="15"/>
      <c r="AE26" s="16"/>
      <c r="AF26" s="159" t="str">
        <f t="shared" ref="AF26:AF41" si="13">IF(AD26="","",AD26*5)</f>
        <v/>
      </c>
      <c r="AG26" s="14"/>
      <c r="AH26" s="15"/>
      <c r="AI26" s="16"/>
      <c r="AJ26" s="17"/>
      <c r="AK26" s="2"/>
      <c r="AL26" s="189" t="s">
        <v>40</v>
      </c>
      <c r="AM26" s="149">
        <f t="shared" ref="AM26:AM41" si="14">SUM(E5:G5,H5*2,I5,N5:P5,Q5*2,R5,W5:Y5,Z5*2,AA5,AF5:AH5,AI5*2,AJ5,AO5:AQ5,AR5*2,AS5,E26:G26,H26*2,I26,N26:P26,Q26*2,R26,W26:Y26,Z26*2,AA26,AF26:AH26,AI26*2,AJ26)</f>
        <v>35</v>
      </c>
      <c r="AN26" s="143">
        <f t="shared" ref="AN26:AN41" si="15">SUM(L5,U5,AD5,AM5,L26,U26,AD26,C5,C26)</f>
        <v>5</v>
      </c>
      <c r="AO26" s="142">
        <f t="shared" ref="AO26:AO41" si="16">SUM(D5,M5,V5,AE5,AN5,D26,M26,V26,AE26)</f>
        <v>5</v>
      </c>
      <c r="AP26" s="192">
        <f t="shared" ref="AP26:AP41" si="17">IF(AN26=0,"0%",AN26/(AN26+AO26))</f>
        <v>0.5</v>
      </c>
      <c r="AQ26" s="147"/>
      <c r="AR26" s="10">
        <f t="shared" ref="AR26:AR41" si="18">SUM(H5,Q5,Z5,AI5,AR5,H26,Q26,Z26,AI26)</f>
        <v>0</v>
      </c>
      <c r="AS26" s="18"/>
    </row>
    <row r="27" spans="2:45" ht="13.2" customHeight="1">
      <c r="B27" s="70" t="s">
        <v>42</v>
      </c>
      <c r="C27" s="15"/>
      <c r="D27" s="16"/>
      <c r="E27" s="159" t="str">
        <f t="shared" si="10"/>
        <v/>
      </c>
      <c r="F27" s="14"/>
      <c r="G27" s="15"/>
      <c r="H27" s="16"/>
      <c r="I27" s="17"/>
      <c r="J27" s="2"/>
      <c r="K27" s="70" t="s">
        <v>42</v>
      </c>
      <c r="L27" s="15"/>
      <c r="M27" s="16"/>
      <c r="N27" s="159" t="str">
        <f t="shared" si="11"/>
        <v/>
      </c>
      <c r="O27" s="14"/>
      <c r="P27" s="15"/>
      <c r="Q27" s="16"/>
      <c r="R27" s="17"/>
      <c r="S27" s="2"/>
      <c r="T27" s="70" t="s">
        <v>42</v>
      </c>
      <c r="U27" s="15"/>
      <c r="V27" s="16"/>
      <c r="W27" s="159" t="str">
        <f t="shared" si="12"/>
        <v/>
      </c>
      <c r="X27" s="14"/>
      <c r="Y27" s="15"/>
      <c r="Z27" s="16"/>
      <c r="AA27" s="17"/>
      <c r="AB27" s="2"/>
      <c r="AC27" s="70" t="s">
        <v>42</v>
      </c>
      <c r="AD27" s="15"/>
      <c r="AE27" s="16"/>
      <c r="AF27" s="159" t="str">
        <f t="shared" si="13"/>
        <v/>
      </c>
      <c r="AG27" s="14"/>
      <c r="AH27" s="15"/>
      <c r="AI27" s="16"/>
      <c r="AJ27" s="17"/>
      <c r="AK27" s="2"/>
      <c r="AL27" s="60" t="s">
        <v>42</v>
      </c>
      <c r="AM27" s="149">
        <f t="shared" si="14"/>
        <v>57</v>
      </c>
      <c r="AN27" s="143">
        <f t="shared" si="15"/>
        <v>7</v>
      </c>
      <c r="AO27" s="142">
        <f t="shared" si="16"/>
        <v>3</v>
      </c>
      <c r="AP27" s="192">
        <f t="shared" si="17"/>
        <v>0.7</v>
      </c>
      <c r="AQ27" s="147"/>
      <c r="AR27" s="10">
        <f t="shared" si="18"/>
        <v>1</v>
      </c>
      <c r="AS27" s="18">
        <v>102</v>
      </c>
    </row>
    <row r="28" spans="2:45" ht="13.2" customHeight="1">
      <c r="B28" s="70" t="s">
        <v>46</v>
      </c>
      <c r="C28" s="15"/>
      <c r="D28" s="16"/>
      <c r="E28" s="159" t="str">
        <f t="shared" si="10"/>
        <v/>
      </c>
      <c r="F28" s="14"/>
      <c r="G28" s="15"/>
      <c r="H28" s="16"/>
      <c r="I28" s="17"/>
      <c r="J28" s="2"/>
      <c r="K28" s="70" t="s">
        <v>46</v>
      </c>
      <c r="L28" s="15"/>
      <c r="M28" s="16"/>
      <c r="N28" s="159" t="str">
        <f t="shared" si="11"/>
        <v/>
      </c>
      <c r="O28" s="14"/>
      <c r="P28" s="15"/>
      <c r="Q28" s="16"/>
      <c r="R28" s="17"/>
      <c r="S28" s="2"/>
      <c r="T28" s="70" t="s">
        <v>46</v>
      </c>
      <c r="U28" s="15"/>
      <c r="V28" s="16"/>
      <c r="W28" s="159" t="str">
        <f t="shared" si="12"/>
        <v/>
      </c>
      <c r="X28" s="14"/>
      <c r="Y28" s="15"/>
      <c r="Z28" s="16"/>
      <c r="AA28" s="17"/>
      <c r="AB28" s="2"/>
      <c r="AC28" s="70" t="s">
        <v>46</v>
      </c>
      <c r="AD28" s="15"/>
      <c r="AE28" s="16"/>
      <c r="AF28" s="159" t="str">
        <f t="shared" si="13"/>
        <v/>
      </c>
      <c r="AG28" s="14"/>
      <c r="AH28" s="15"/>
      <c r="AI28" s="16"/>
      <c r="AJ28" s="17"/>
      <c r="AK28" s="2"/>
      <c r="AL28" s="60" t="s">
        <v>46</v>
      </c>
      <c r="AM28" s="149">
        <f t="shared" si="14"/>
        <v>0</v>
      </c>
      <c r="AN28" s="143">
        <f t="shared" si="15"/>
        <v>0</v>
      </c>
      <c r="AO28" s="142">
        <f t="shared" si="16"/>
        <v>0</v>
      </c>
      <c r="AP28" s="192" t="str">
        <f t="shared" si="17"/>
        <v>0%</v>
      </c>
      <c r="AQ28" s="147"/>
      <c r="AR28" s="10">
        <f t="shared" si="18"/>
        <v>0</v>
      </c>
      <c r="AS28" s="18"/>
    </row>
    <row r="29" spans="2:45" ht="13.2" customHeight="1">
      <c r="B29" s="70" t="s">
        <v>55</v>
      </c>
      <c r="C29" s="15"/>
      <c r="D29" s="16"/>
      <c r="E29" s="159" t="str">
        <f t="shared" si="10"/>
        <v/>
      </c>
      <c r="F29" s="14"/>
      <c r="G29" s="15"/>
      <c r="H29" s="16"/>
      <c r="I29" s="17"/>
      <c r="J29" s="2"/>
      <c r="K29" s="70" t="s">
        <v>55</v>
      </c>
      <c r="L29" s="15"/>
      <c r="M29" s="16"/>
      <c r="N29" s="159" t="str">
        <f t="shared" si="11"/>
        <v/>
      </c>
      <c r="O29" s="14"/>
      <c r="P29" s="15"/>
      <c r="Q29" s="16"/>
      <c r="R29" s="17"/>
      <c r="S29" s="2"/>
      <c r="T29" s="70" t="s">
        <v>55</v>
      </c>
      <c r="U29" s="15"/>
      <c r="V29" s="16"/>
      <c r="W29" s="159" t="str">
        <f t="shared" si="12"/>
        <v/>
      </c>
      <c r="X29" s="14"/>
      <c r="Y29" s="15"/>
      <c r="Z29" s="16"/>
      <c r="AA29" s="17"/>
      <c r="AB29" s="2"/>
      <c r="AC29" s="70" t="s">
        <v>55</v>
      </c>
      <c r="AD29" s="15"/>
      <c r="AE29" s="16"/>
      <c r="AF29" s="159" t="str">
        <f t="shared" si="13"/>
        <v/>
      </c>
      <c r="AG29" s="14"/>
      <c r="AH29" s="15"/>
      <c r="AI29" s="16"/>
      <c r="AJ29" s="17"/>
      <c r="AK29" s="2"/>
      <c r="AL29" s="60" t="s">
        <v>55</v>
      </c>
      <c r="AM29" s="149">
        <f t="shared" si="14"/>
        <v>35</v>
      </c>
      <c r="AN29" s="143">
        <f t="shared" si="15"/>
        <v>5</v>
      </c>
      <c r="AO29" s="142">
        <f t="shared" si="16"/>
        <v>5</v>
      </c>
      <c r="AP29" s="192">
        <f t="shared" si="17"/>
        <v>0.5</v>
      </c>
      <c r="AQ29" s="147"/>
      <c r="AR29" s="10">
        <f t="shared" si="18"/>
        <v>0</v>
      </c>
      <c r="AS29" s="18"/>
    </row>
    <row r="30" spans="2:45" ht="13.2" customHeight="1">
      <c r="B30" s="70" t="s">
        <v>51</v>
      </c>
      <c r="C30" s="15"/>
      <c r="D30" s="16"/>
      <c r="E30" s="159" t="str">
        <f t="shared" si="10"/>
        <v/>
      </c>
      <c r="F30" s="14"/>
      <c r="G30" s="15"/>
      <c r="H30" s="16"/>
      <c r="I30" s="17"/>
      <c r="J30" s="2"/>
      <c r="K30" s="70" t="s">
        <v>51</v>
      </c>
      <c r="L30" s="15"/>
      <c r="M30" s="16"/>
      <c r="N30" s="159" t="str">
        <f t="shared" si="11"/>
        <v/>
      </c>
      <c r="O30" s="14"/>
      <c r="P30" s="15"/>
      <c r="Q30" s="16"/>
      <c r="R30" s="17"/>
      <c r="S30" s="2"/>
      <c r="T30" s="70" t="s">
        <v>51</v>
      </c>
      <c r="U30" s="15"/>
      <c r="V30" s="16"/>
      <c r="W30" s="159" t="str">
        <f t="shared" si="12"/>
        <v/>
      </c>
      <c r="X30" s="14"/>
      <c r="Y30" s="15"/>
      <c r="Z30" s="16"/>
      <c r="AA30" s="17"/>
      <c r="AB30" s="2"/>
      <c r="AC30" s="70" t="s">
        <v>51</v>
      </c>
      <c r="AD30" s="15"/>
      <c r="AE30" s="16"/>
      <c r="AF30" s="159" t="str">
        <f t="shared" si="13"/>
        <v/>
      </c>
      <c r="AG30" s="14"/>
      <c r="AH30" s="15"/>
      <c r="AI30" s="16"/>
      <c r="AJ30" s="17"/>
      <c r="AK30" s="2"/>
      <c r="AL30" s="60" t="s">
        <v>51</v>
      </c>
      <c r="AM30" s="149">
        <f t="shared" si="14"/>
        <v>0</v>
      </c>
      <c r="AN30" s="143">
        <f t="shared" si="15"/>
        <v>0</v>
      </c>
      <c r="AO30" s="142">
        <f t="shared" si="16"/>
        <v>0</v>
      </c>
      <c r="AP30" s="192" t="str">
        <f t="shared" si="17"/>
        <v>0%</v>
      </c>
      <c r="AQ30" s="147"/>
      <c r="AR30" s="10">
        <f t="shared" si="18"/>
        <v>0</v>
      </c>
      <c r="AS30" s="18"/>
    </row>
    <row r="31" spans="2:45" ht="13.2" customHeight="1">
      <c r="B31" s="70" t="s">
        <v>44</v>
      </c>
      <c r="C31" s="15"/>
      <c r="D31" s="16"/>
      <c r="E31" s="159" t="str">
        <f t="shared" si="10"/>
        <v/>
      </c>
      <c r="F31" s="14"/>
      <c r="G31" s="15"/>
      <c r="H31" s="16"/>
      <c r="I31" s="17"/>
      <c r="J31" s="2"/>
      <c r="K31" s="70" t="s">
        <v>44</v>
      </c>
      <c r="L31" s="15"/>
      <c r="M31" s="16"/>
      <c r="N31" s="159" t="str">
        <f t="shared" si="11"/>
        <v/>
      </c>
      <c r="O31" s="14"/>
      <c r="P31" s="15"/>
      <c r="Q31" s="16"/>
      <c r="R31" s="17"/>
      <c r="S31" s="2"/>
      <c r="T31" s="70" t="s">
        <v>44</v>
      </c>
      <c r="U31" s="15"/>
      <c r="V31" s="16"/>
      <c r="W31" s="159" t="str">
        <f t="shared" si="12"/>
        <v/>
      </c>
      <c r="X31" s="14"/>
      <c r="Y31" s="15"/>
      <c r="Z31" s="16"/>
      <c r="AA31" s="17"/>
      <c r="AB31" s="2"/>
      <c r="AC31" s="70" t="s">
        <v>44</v>
      </c>
      <c r="AD31" s="15"/>
      <c r="AE31" s="16"/>
      <c r="AF31" s="159" t="str">
        <f t="shared" si="13"/>
        <v/>
      </c>
      <c r="AG31" s="14"/>
      <c r="AH31" s="15"/>
      <c r="AI31" s="16"/>
      <c r="AJ31" s="17"/>
      <c r="AK31" s="2"/>
      <c r="AL31" s="60" t="s">
        <v>44</v>
      </c>
      <c r="AM31" s="149">
        <f t="shared" si="14"/>
        <v>35</v>
      </c>
      <c r="AN31" s="143">
        <f t="shared" si="15"/>
        <v>5</v>
      </c>
      <c r="AO31" s="142">
        <f t="shared" si="16"/>
        <v>5</v>
      </c>
      <c r="AP31" s="192">
        <f t="shared" si="17"/>
        <v>0.5</v>
      </c>
      <c r="AQ31" s="147"/>
      <c r="AR31" s="10">
        <f t="shared" si="18"/>
        <v>0</v>
      </c>
      <c r="AS31" s="18"/>
    </row>
    <row r="32" spans="2:45" ht="13.2" customHeight="1">
      <c r="B32" s="70" t="s">
        <v>52</v>
      </c>
      <c r="C32" s="15"/>
      <c r="D32" s="16"/>
      <c r="E32" s="159" t="str">
        <f t="shared" si="10"/>
        <v/>
      </c>
      <c r="F32" s="14"/>
      <c r="G32" s="15"/>
      <c r="H32" s="16"/>
      <c r="I32" s="17"/>
      <c r="J32" s="2"/>
      <c r="K32" s="70" t="s">
        <v>52</v>
      </c>
      <c r="L32" s="15"/>
      <c r="M32" s="16"/>
      <c r="N32" s="159" t="str">
        <f t="shared" si="11"/>
        <v/>
      </c>
      <c r="O32" s="14"/>
      <c r="P32" s="15"/>
      <c r="Q32" s="16"/>
      <c r="R32" s="17"/>
      <c r="S32" s="2"/>
      <c r="T32" s="70" t="s">
        <v>52</v>
      </c>
      <c r="U32" s="15"/>
      <c r="V32" s="16"/>
      <c r="W32" s="159" t="str">
        <f t="shared" si="12"/>
        <v/>
      </c>
      <c r="X32" s="14"/>
      <c r="Y32" s="15"/>
      <c r="Z32" s="16"/>
      <c r="AA32" s="17"/>
      <c r="AB32" s="2"/>
      <c r="AC32" s="70" t="s">
        <v>52</v>
      </c>
      <c r="AD32" s="15"/>
      <c r="AE32" s="16"/>
      <c r="AF32" s="159" t="str">
        <f t="shared" si="13"/>
        <v/>
      </c>
      <c r="AG32" s="14"/>
      <c r="AH32" s="15"/>
      <c r="AI32" s="16"/>
      <c r="AJ32" s="17"/>
      <c r="AK32" s="2"/>
      <c r="AL32" s="60" t="s">
        <v>52</v>
      </c>
      <c r="AM32" s="149">
        <f t="shared" si="14"/>
        <v>0</v>
      </c>
      <c r="AN32" s="143">
        <f t="shared" si="15"/>
        <v>0</v>
      </c>
      <c r="AO32" s="142">
        <f t="shared" si="16"/>
        <v>0</v>
      </c>
      <c r="AP32" s="192" t="str">
        <f t="shared" si="17"/>
        <v>0%</v>
      </c>
      <c r="AQ32" s="147"/>
      <c r="AR32" s="10">
        <f t="shared" si="18"/>
        <v>0</v>
      </c>
      <c r="AS32" s="18"/>
    </row>
    <row r="33" spans="2:45" ht="13.2" customHeight="1">
      <c r="B33" s="70" t="s">
        <v>45</v>
      </c>
      <c r="C33" s="15"/>
      <c r="D33" s="16"/>
      <c r="E33" s="159" t="str">
        <f t="shared" si="10"/>
        <v/>
      </c>
      <c r="F33" s="14"/>
      <c r="G33" s="15"/>
      <c r="H33" s="16"/>
      <c r="I33" s="17"/>
      <c r="J33" s="2"/>
      <c r="K33" s="70" t="s">
        <v>45</v>
      </c>
      <c r="L33" s="15"/>
      <c r="M33" s="16"/>
      <c r="N33" s="159" t="str">
        <f t="shared" si="11"/>
        <v/>
      </c>
      <c r="O33" s="14"/>
      <c r="P33" s="15"/>
      <c r="Q33" s="16"/>
      <c r="R33" s="17"/>
      <c r="S33" s="2"/>
      <c r="T33" s="70" t="s">
        <v>45</v>
      </c>
      <c r="U33" s="15"/>
      <c r="V33" s="16"/>
      <c r="W33" s="159" t="str">
        <f t="shared" si="12"/>
        <v/>
      </c>
      <c r="X33" s="14"/>
      <c r="Y33" s="15"/>
      <c r="Z33" s="16"/>
      <c r="AA33" s="17"/>
      <c r="AB33" s="2"/>
      <c r="AC33" s="70" t="s">
        <v>45</v>
      </c>
      <c r="AD33" s="15"/>
      <c r="AE33" s="16"/>
      <c r="AF33" s="159" t="str">
        <f t="shared" si="13"/>
        <v/>
      </c>
      <c r="AG33" s="14"/>
      <c r="AH33" s="15"/>
      <c r="AI33" s="16"/>
      <c r="AJ33" s="17"/>
      <c r="AK33" s="2"/>
      <c r="AL33" s="60" t="s">
        <v>45</v>
      </c>
      <c r="AM33" s="149">
        <f t="shared" si="14"/>
        <v>0</v>
      </c>
      <c r="AN33" s="143">
        <f t="shared" si="15"/>
        <v>0</v>
      </c>
      <c r="AO33" s="142">
        <f t="shared" si="16"/>
        <v>0</v>
      </c>
      <c r="AP33" s="192" t="str">
        <f t="shared" si="17"/>
        <v>0%</v>
      </c>
      <c r="AQ33" s="147"/>
      <c r="AR33" s="10">
        <f t="shared" si="18"/>
        <v>0</v>
      </c>
      <c r="AS33" s="18"/>
    </row>
    <row r="34" spans="2:45" ht="13.2" customHeight="1">
      <c r="B34" s="70" t="s">
        <v>48</v>
      </c>
      <c r="C34" s="15"/>
      <c r="D34" s="16"/>
      <c r="E34" s="159" t="str">
        <f t="shared" si="10"/>
        <v/>
      </c>
      <c r="F34" s="14"/>
      <c r="G34" s="15"/>
      <c r="H34" s="16"/>
      <c r="I34" s="17"/>
      <c r="J34" s="2"/>
      <c r="K34" s="70" t="s">
        <v>48</v>
      </c>
      <c r="L34" s="15"/>
      <c r="M34" s="16"/>
      <c r="N34" s="159" t="str">
        <f t="shared" si="11"/>
        <v/>
      </c>
      <c r="O34" s="14"/>
      <c r="P34" s="15"/>
      <c r="Q34" s="16"/>
      <c r="R34" s="17"/>
      <c r="S34" s="2"/>
      <c r="T34" s="70" t="s">
        <v>48</v>
      </c>
      <c r="U34" s="15"/>
      <c r="V34" s="16"/>
      <c r="W34" s="159" t="str">
        <f t="shared" si="12"/>
        <v/>
      </c>
      <c r="X34" s="14"/>
      <c r="Y34" s="15"/>
      <c r="Z34" s="16"/>
      <c r="AA34" s="17"/>
      <c r="AB34" s="2"/>
      <c r="AC34" s="70" t="s">
        <v>48</v>
      </c>
      <c r="AD34" s="15"/>
      <c r="AE34" s="16"/>
      <c r="AF34" s="159" t="str">
        <f t="shared" si="13"/>
        <v/>
      </c>
      <c r="AG34" s="14"/>
      <c r="AH34" s="15"/>
      <c r="AI34" s="16"/>
      <c r="AJ34" s="17"/>
      <c r="AK34" s="2"/>
      <c r="AL34" s="60" t="s">
        <v>48</v>
      </c>
      <c r="AM34" s="149">
        <f t="shared" si="14"/>
        <v>0</v>
      </c>
      <c r="AN34" s="143">
        <f t="shared" si="15"/>
        <v>0</v>
      </c>
      <c r="AO34" s="142">
        <f t="shared" si="16"/>
        <v>0</v>
      </c>
      <c r="AP34" s="192" t="str">
        <f t="shared" si="17"/>
        <v>0%</v>
      </c>
      <c r="AQ34" s="147"/>
      <c r="AR34" s="10">
        <f t="shared" si="18"/>
        <v>0</v>
      </c>
      <c r="AS34" s="18"/>
    </row>
    <row r="35" spans="2:45" ht="13.2" customHeight="1">
      <c r="B35" s="70" t="s">
        <v>47</v>
      </c>
      <c r="C35" s="15"/>
      <c r="D35" s="16"/>
      <c r="E35" s="159" t="str">
        <f t="shared" si="10"/>
        <v/>
      </c>
      <c r="F35" s="14"/>
      <c r="G35" s="15"/>
      <c r="H35" s="16"/>
      <c r="I35" s="17"/>
      <c r="J35" s="2"/>
      <c r="K35" s="70" t="s">
        <v>47</v>
      </c>
      <c r="L35" s="15"/>
      <c r="M35" s="16"/>
      <c r="N35" s="159" t="str">
        <f t="shared" si="11"/>
        <v/>
      </c>
      <c r="O35" s="14"/>
      <c r="P35" s="15"/>
      <c r="Q35" s="16"/>
      <c r="R35" s="17"/>
      <c r="S35" s="2"/>
      <c r="T35" s="70" t="s">
        <v>47</v>
      </c>
      <c r="U35" s="15"/>
      <c r="V35" s="16"/>
      <c r="W35" s="159" t="str">
        <f t="shared" si="12"/>
        <v/>
      </c>
      <c r="X35" s="14"/>
      <c r="Y35" s="15"/>
      <c r="Z35" s="16"/>
      <c r="AA35" s="17"/>
      <c r="AB35" s="2"/>
      <c r="AC35" s="70" t="s">
        <v>47</v>
      </c>
      <c r="AD35" s="15"/>
      <c r="AE35" s="16"/>
      <c r="AF35" s="159" t="str">
        <f t="shared" si="13"/>
        <v/>
      </c>
      <c r="AG35" s="14"/>
      <c r="AH35" s="15"/>
      <c r="AI35" s="16"/>
      <c r="AJ35" s="17"/>
      <c r="AK35" s="2"/>
      <c r="AL35" s="60" t="s">
        <v>47</v>
      </c>
      <c r="AM35" s="149">
        <f t="shared" si="14"/>
        <v>0</v>
      </c>
      <c r="AN35" s="143">
        <f t="shared" si="15"/>
        <v>0</v>
      </c>
      <c r="AO35" s="142">
        <f t="shared" si="16"/>
        <v>0</v>
      </c>
      <c r="AP35" s="192" t="str">
        <f t="shared" si="17"/>
        <v>0%</v>
      </c>
      <c r="AQ35" s="147"/>
      <c r="AR35" s="10">
        <f t="shared" si="18"/>
        <v>0</v>
      </c>
      <c r="AS35" s="18"/>
    </row>
    <row r="36" spans="2:45" ht="13.2" customHeight="1">
      <c r="B36" s="70" t="s">
        <v>50</v>
      </c>
      <c r="C36" s="15"/>
      <c r="D36" s="16"/>
      <c r="E36" s="159" t="str">
        <f t="shared" si="10"/>
        <v/>
      </c>
      <c r="F36" s="14"/>
      <c r="G36" s="15"/>
      <c r="H36" s="16"/>
      <c r="I36" s="17"/>
      <c r="J36" s="2"/>
      <c r="K36" s="70" t="s">
        <v>50</v>
      </c>
      <c r="L36" s="15"/>
      <c r="M36" s="16"/>
      <c r="N36" s="159" t="str">
        <f t="shared" si="11"/>
        <v/>
      </c>
      <c r="O36" s="14"/>
      <c r="P36" s="15"/>
      <c r="Q36" s="16"/>
      <c r="R36" s="17"/>
      <c r="S36" s="2"/>
      <c r="T36" s="70" t="s">
        <v>50</v>
      </c>
      <c r="U36" s="15"/>
      <c r="V36" s="16"/>
      <c r="W36" s="159" t="str">
        <f t="shared" si="12"/>
        <v/>
      </c>
      <c r="X36" s="14"/>
      <c r="Y36" s="15"/>
      <c r="Z36" s="16"/>
      <c r="AA36" s="17"/>
      <c r="AB36" s="2"/>
      <c r="AC36" s="70" t="s">
        <v>50</v>
      </c>
      <c r="AD36" s="15"/>
      <c r="AE36" s="16"/>
      <c r="AF36" s="159" t="str">
        <f t="shared" si="13"/>
        <v/>
      </c>
      <c r="AG36" s="14"/>
      <c r="AH36" s="15"/>
      <c r="AI36" s="16"/>
      <c r="AJ36" s="17"/>
      <c r="AK36" s="2"/>
      <c r="AL36" s="60" t="s">
        <v>50</v>
      </c>
      <c r="AM36" s="149">
        <f t="shared" si="14"/>
        <v>0</v>
      </c>
      <c r="AN36" s="143">
        <f t="shared" si="15"/>
        <v>0</v>
      </c>
      <c r="AO36" s="142">
        <f t="shared" si="16"/>
        <v>0</v>
      </c>
      <c r="AP36" s="192" t="str">
        <f t="shared" si="17"/>
        <v>0%</v>
      </c>
      <c r="AQ36" s="147"/>
      <c r="AR36" s="10">
        <f t="shared" si="18"/>
        <v>0</v>
      </c>
      <c r="AS36" s="18"/>
    </row>
    <row r="37" spans="2:45" ht="13.2" customHeight="1">
      <c r="B37" s="70" t="s">
        <v>72</v>
      </c>
      <c r="C37" s="15"/>
      <c r="D37" s="16"/>
      <c r="E37" s="159" t="str">
        <f t="shared" si="10"/>
        <v/>
      </c>
      <c r="F37" s="14"/>
      <c r="G37" s="15"/>
      <c r="H37" s="16"/>
      <c r="I37" s="17"/>
      <c r="J37" s="2"/>
      <c r="K37" s="70" t="s">
        <v>72</v>
      </c>
      <c r="L37" s="15"/>
      <c r="M37" s="16"/>
      <c r="N37" s="159" t="str">
        <f t="shared" si="11"/>
        <v/>
      </c>
      <c r="O37" s="14"/>
      <c r="P37" s="15"/>
      <c r="Q37" s="16"/>
      <c r="R37" s="17"/>
      <c r="S37" s="2"/>
      <c r="T37" s="70" t="s">
        <v>72</v>
      </c>
      <c r="U37" s="15"/>
      <c r="V37" s="16"/>
      <c r="W37" s="159" t="str">
        <f t="shared" si="12"/>
        <v/>
      </c>
      <c r="X37" s="14"/>
      <c r="Y37" s="15"/>
      <c r="Z37" s="16"/>
      <c r="AA37" s="17"/>
      <c r="AB37" s="2"/>
      <c r="AC37" s="70" t="s">
        <v>72</v>
      </c>
      <c r="AD37" s="15"/>
      <c r="AE37" s="16"/>
      <c r="AF37" s="159" t="str">
        <f t="shared" si="13"/>
        <v/>
      </c>
      <c r="AG37" s="14"/>
      <c r="AH37" s="15"/>
      <c r="AI37" s="16"/>
      <c r="AJ37" s="17"/>
      <c r="AK37" s="2"/>
      <c r="AL37" s="60" t="s">
        <v>72</v>
      </c>
      <c r="AM37" s="149">
        <f t="shared" si="14"/>
        <v>32</v>
      </c>
      <c r="AN37" s="143">
        <f t="shared" si="15"/>
        <v>4</v>
      </c>
      <c r="AO37" s="142">
        <f t="shared" si="16"/>
        <v>6</v>
      </c>
      <c r="AP37" s="192">
        <f t="shared" si="17"/>
        <v>0.4</v>
      </c>
      <c r="AQ37" s="147"/>
      <c r="AR37" s="10">
        <f t="shared" si="18"/>
        <v>1</v>
      </c>
      <c r="AS37" s="18">
        <v>115</v>
      </c>
    </row>
    <row r="38" spans="2:45" ht="13.2" customHeight="1">
      <c r="B38" s="70" t="s">
        <v>53</v>
      </c>
      <c r="C38" s="15"/>
      <c r="D38" s="16"/>
      <c r="E38" s="159" t="str">
        <f t="shared" si="10"/>
        <v/>
      </c>
      <c r="F38" s="14"/>
      <c r="G38" s="15"/>
      <c r="H38" s="16"/>
      <c r="I38" s="17"/>
      <c r="J38" s="2"/>
      <c r="K38" s="70" t="s">
        <v>53</v>
      </c>
      <c r="L38" s="15"/>
      <c r="M38" s="16"/>
      <c r="N38" s="159" t="str">
        <f t="shared" si="11"/>
        <v/>
      </c>
      <c r="O38" s="14"/>
      <c r="P38" s="15"/>
      <c r="Q38" s="16"/>
      <c r="R38" s="17"/>
      <c r="S38" s="2"/>
      <c r="T38" s="70" t="s">
        <v>53</v>
      </c>
      <c r="U38" s="15"/>
      <c r="V38" s="16"/>
      <c r="W38" s="159" t="str">
        <f t="shared" si="12"/>
        <v/>
      </c>
      <c r="X38" s="14"/>
      <c r="Y38" s="15"/>
      <c r="Z38" s="16"/>
      <c r="AA38" s="17"/>
      <c r="AB38" s="2"/>
      <c r="AC38" s="70" t="s">
        <v>53</v>
      </c>
      <c r="AD38" s="15"/>
      <c r="AE38" s="16"/>
      <c r="AF38" s="159" t="str">
        <f t="shared" si="13"/>
        <v/>
      </c>
      <c r="AG38" s="14"/>
      <c r="AH38" s="15"/>
      <c r="AI38" s="16"/>
      <c r="AJ38" s="17"/>
      <c r="AK38" s="2"/>
      <c r="AL38" s="60" t="s">
        <v>53</v>
      </c>
      <c r="AM38" s="149">
        <f t="shared" si="14"/>
        <v>0</v>
      </c>
      <c r="AN38" s="143">
        <f t="shared" si="15"/>
        <v>0</v>
      </c>
      <c r="AO38" s="142">
        <f t="shared" si="16"/>
        <v>0</v>
      </c>
      <c r="AP38" s="192" t="str">
        <f t="shared" si="17"/>
        <v>0%</v>
      </c>
      <c r="AQ38" s="147"/>
      <c r="AR38" s="10">
        <f t="shared" si="18"/>
        <v>0</v>
      </c>
      <c r="AS38" s="18"/>
    </row>
    <row r="39" spans="2:45" ht="13.2" customHeight="1">
      <c r="B39" s="70" t="s">
        <v>73</v>
      </c>
      <c r="C39" s="15"/>
      <c r="D39" s="16"/>
      <c r="E39" s="159" t="str">
        <f t="shared" si="10"/>
        <v/>
      </c>
      <c r="F39" s="14"/>
      <c r="G39" s="15"/>
      <c r="H39" s="16"/>
      <c r="I39" s="17"/>
      <c r="J39" s="2"/>
      <c r="K39" s="70" t="s">
        <v>73</v>
      </c>
      <c r="L39" s="15"/>
      <c r="M39" s="16"/>
      <c r="N39" s="159" t="str">
        <f t="shared" si="11"/>
        <v/>
      </c>
      <c r="O39" s="14"/>
      <c r="P39" s="15"/>
      <c r="Q39" s="16"/>
      <c r="R39" s="17"/>
      <c r="S39" s="2"/>
      <c r="T39" s="70" t="s">
        <v>73</v>
      </c>
      <c r="U39" s="15"/>
      <c r="V39" s="16"/>
      <c r="W39" s="159" t="str">
        <f t="shared" si="12"/>
        <v/>
      </c>
      <c r="X39" s="14"/>
      <c r="Y39" s="15"/>
      <c r="Z39" s="16"/>
      <c r="AA39" s="17"/>
      <c r="AB39" s="2"/>
      <c r="AC39" s="70" t="s">
        <v>73</v>
      </c>
      <c r="AD39" s="15"/>
      <c r="AE39" s="16"/>
      <c r="AF39" s="159" t="str">
        <f t="shared" si="13"/>
        <v/>
      </c>
      <c r="AG39" s="14"/>
      <c r="AH39" s="15"/>
      <c r="AI39" s="16"/>
      <c r="AJ39" s="17"/>
      <c r="AK39" s="2"/>
      <c r="AL39" s="60" t="s">
        <v>73</v>
      </c>
      <c r="AM39" s="149">
        <f t="shared" si="14"/>
        <v>25</v>
      </c>
      <c r="AN39" s="143">
        <f t="shared" si="15"/>
        <v>3</v>
      </c>
      <c r="AO39" s="142">
        <f t="shared" si="16"/>
        <v>7</v>
      </c>
      <c r="AP39" s="192">
        <f t="shared" si="17"/>
        <v>0.3</v>
      </c>
      <c r="AQ39" s="147"/>
      <c r="AR39" s="10">
        <f t="shared" si="18"/>
        <v>0</v>
      </c>
      <c r="AS39" s="18"/>
    </row>
    <row r="40" spans="2:45" ht="13.2" customHeight="1">
      <c r="B40" s="70" t="s">
        <v>49</v>
      </c>
      <c r="C40" s="15"/>
      <c r="D40" s="16"/>
      <c r="E40" s="159" t="str">
        <f t="shared" si="10"/>
        <v/>
      </c>
      <c r="F40" s="14"/>
      <c r="G40" s="15"/>
      <c r="H40" s="16"/>
      <c r="I40" s="17"/>
      <c r="J40" s="2"/>
      <c r="K40" s="70" t="s">
        <v>49</v>
      </c>
      <c r="L40" s="15"/>
      <c r="M40" s="16"/>
      <c r="N40" s="159" t="str">
        <f t="shared" si="11"/>
        <v/>
      </c>
      <c r="O40" s="14"/>
      <c r="P40" s="15"/>
      <c r="Q40" s="16"/>
      <c r="R40" s="17"/>
      <c r="S40" s="2"/>
      <c r="T40" s="70" t="s">
        <v>49</v>
      </c>
      <c r="U40" s="15"/>
      <c r="V40" s="16"/>
      <c r="W40" s="159" t="str">
        <f t="shared" si="12"/>
        <v/>
      </c>
      <c r="X40" s="14"/>
      <c r="Y40" s="15"/>
      <c r="Z40" s="16"/>
      <c r="AA40" s="17"/>
      <c r="AB40" s="2"/>
      <c r="AC40" s="70" t="s">
        <v>49</v>
      </c>
      <c r="AD40" s="15"/>
      <c r="AE40" s="16"/>
      <c r="AF40" s="159" t="str">
        <f t="shared" si="13"/>
        <v/>
      </c>
      <c r="AG40" s="14"/>
      <c r="AH40" s="15"/>
      <c r="AI40" s="16"/>
      <c r="AJ40" s="17"/>
      <c r="AK40" s="2"/>
      <c r="AL40" s="60" t="s">
        <v>49</v>
      </c>
      <c r="AM40" s="149">
        <f t="shared" si="14"/>
        <v>0</v>
      </c>
      <c r="AN40" s="143">
        <f t="shared" si="15"/>
        <v>0</v>
      </c>
      <c r="AO40" s="142">
        <f t="shared" si="16"/>
        <v>0</v>
      </c>
      <c r="AP40" s="192" t="str">
        <f t="shared" si="17"/>
        <v>0%</v>
      </c>
      <c r="AQ40" s="147"/>
      <c r="AR40" s="10">
        <f t="shared" si="18"/>
        <v>0</v>
      </c>
      <c r="AS40" s="18"/>
    </row>
    <row r="41" spans="2:45" ht="13.2" customHeight="1">
      <c r="B41" s="70" t="s">
        <v>79</v>
      </c>
      <c r="C41" s="15"/>
      <c r="D41" s="16"/>
      <c r="E41" s="159" t="str">
        <f t="shared" si="10"/>
        <v/>
      </c>
      <c r="F41" s="14"/>
      <c r="G41" s="15"/>
      <c r="H41" s="16"/>
      <c r="I41" s="17"/>
      <c r="J41" s="2"/>
      <c r="K41" s="70" t="s">
        <v>79</v>
      </c>
      <c r="L41" s="15"/>
      <c r="M41" s="16"/>
      <c r="N41" s="159" t="str">
        <f t="shared" si="11"/>
        <v/>
      </c>
      <c r="O41" s="14"/>
      <c r="P41" s="15"/>
      <c r="Q41" s="16"/>
      <c r="R41" s="17"/>
      <c r="S41" s="2"/>
      <c r="T41" s="70" t="s">
        <v>79</v>
      </c>
      <c r="U41" s="15"/>
      <c r="V41" s="16"/>
      <c r="W41" s="159" t="str">
        <f t="shared" si="12"/>
        <v/>
      </c>
      <c r="X41" s="14"/>
      <c r="Y41" s="15"/>
      <c r="Z41" s="16"/>
      <c r="AA41" s="17"/>
      <c r="AB41" s="2"/>
      <c r="AC41" s="70" t="s">
        <v>79</v>
      </c>
      <c r="AD41" s="15"/>
      <c r="AE41" s="16"/>
      <c r="AF41" s="159" t="str">
        <f t="shared" si="13"/>
        <v/>
      </c>
      <c r="AG41" s="14"/>
      <c r="AH41" s="15"/>
      <c r="AI41" s="16"/>
      <c r="AJ41" s="17"/>
      <c r="AK41" s="2"/>
      <c r="AL41" s="60" t="s">
        <v>79</v>
      </c>
      <c r="AM41" s="149">
        <f t="shared" si="14"/>
        <v>0</v>
      </c>
      <c r="AN41" s="143">
        <f t="shared" si="15"/>
        <v>0</v>
      </c>
      <c r="AO41" s="142">
        <f t="shared" si="16"/>
        <v>0</v>
      </c>
      <c r="AP41" s="192" t="str">
        <f t="shared" si="17"/>
        <v>0%</v>
      </c>
      <c r="AQ41" s="147"/>
      <c r="AR41" s="10">
        <f t="shared" si="18"/>
        <v>0</v>
      </c>
      <c r="AS41" s="18"/>
    </row>
    <row r="42" spans="2:45" ht="13.2" customHeight="1" thickBot="1">
      <c r="B42" s="96" t="s">
        <v>101</v>
      </c>
      <c r="C42" s="105"/>
      <c r="D42" s="106"/>
      <c r="E42" s="57" t="str">
        <f t="shared" ref="E42" si="19">IF(C42="","",C42*5)</f>
        <v/>
      </c>
      <c r="F42" s="104"/>
      <c r="G42" s="105"/>
      <c r="H42" s="106"/>
      <c r="I42" s="107"/>
      <c r="J42" s="2"/>
      <c r="K42" s="96" t="s">
        <v>101</v>
      </c>
      <c r="L42" s="105"/>
      <c r="M42" s="106"/>
      <c r="N42" s="57" t="str">
        <f t="shared" ref="N42" si="20">IF(L42="","",L42*5)</f>
        <v/>
      </c>
      <c r="O42" s="104"/>
      <c r="P42" s="105"/>
      <c r="Q42" s="106"/>
      <c r="R42" s="107"/>
      <c r="S42" s="2"/>
      <c r="T42" s="96" t="s">
        <v>101</v>
      </c>
      <c r="U42" s="105"/>
      <c r="V42" s="106"/>
      <c r="W42" s="57" t="str">
        <f t="shared" ref="W42" si="21">IF(U42="","",U42*5)</f>
        <v/>
      </c>
      <c r="X42" s="104"/>
      <c r="Y42" s="105"/>
      <c r="Z42" s="106"/>
      <c r="AA42" s="107"/>
      <c r="AB42" s="2"/>
      <c r="AC42" s="96" t="s">
        <v>101</v>
      </c>
      <c r="AD42" s="105"/>
      <c r="AE42" s="106"/>
      <c r="AF42" s="57" t="str">
        <f t="shared" ref="AF42" si="22">IF(AD42="","",AD42*5)</f>
        <v/>
      </c>
      <c r="AG42" s="104"/>
      <c r="AH42" s="105"/>
      <c r="AI42" s="106"/>
      <c r="AJ42" s="107"/>
      <c r="AK42" s="2"/>
      <c r="AL42" s="96" t="s">
        <v>101</v>
      </c>
      <c r="AM42" s="150">
        <f t="shared" ref="AM42" si="23">SUM(E21:G21,H21*2,I21,N21:P21,Q21*2,R21,W21:Y21,Z21*2,AA21,AF21:AH21,AI21*2,AJ21,AO21:AQ21,AR21*2,AS21,E42:G42,H42*2,I42,N42:P42,Q42*2,R42,W42:Y42,Z42*2,AA42,AF42:AH42,AI42*2,AJ42)</f>
        <v>0</v>
      </c>
      <c r="AN42" s="233">
        <f t="shared" ref="AN42" si="24">SUM(L21,U21,AD21,AM21,L42,U42,AD42,C21,C42)</f>
        <v>0</v>
      </c>
      <c r="AO42" s="234">
        <f t="shared" ref="AO42" si="25">SUM(D21,M21,V21,AE21,AN21,D42,M42,V42,AE42)</f>
        <v>0</v>
      </c>
      <c r="AP42" s="193" t="str">
        <f t="shared" ref="AP42" si="26">IF(AN42=0,"0%",AN42/(AN42+AO42))</f>
        <v>0%</v>
      </c>
      <c r="AQ42" s="148"/>
      <c r="AR42" s="235">
        <f t="shared" ref="AR42" si="27">SUM(H21,Q21,Z21,AI21,AR21,H42,Q42,Z42,AI42)</f>
        <v>0</v>
      </c>
      <c r="AS42" s="57"/>
    </row>
  </sheetData>
  <mergeCells count="30">
    <mergeCell ref="B2:B3"/>
    <mergeCell ref="B23:B24"/>
    <mergeCell ref="H2:I2"/>
    <mergeCell ref="C2:E2"/>
    <mergeCell ref="C23:E23"/>
    <mergeCell ref="H23:I23"/>
    <mergeCell ref="K2:K3"/>
    <mergeCell ref="K23:K24"/>
    <mergeCell ref="T2:T3"/>
    <mergeCell ref="T23:T24"/>
    <mergeCell ref="AC2:AC3"/>
    <mergeCell ref="L23:N23"/>
    <mergeCell ref="Q23:R23"/>
    <mergeCell ref="U2:W2"/>
    <mergeCell ref="Z2:AA2"/>
    <mergeCell ref="U23:W23"/>
    <mergeCell ref="Z23:AA23"/>
    <mergeCell ref="L2:N2"/>
    <mergeCell ref="Q2:R2"/>
    <mergeCell ref="AC23:AC24"/>
    <mergeCell ref="AD23:AF23"/>
    <mergeCell ref="AI23:AJ23"/>
    <mergeCell ref="AM23:AM24"/>
    <mergeCell ref="AN23:AS23"/>
    <mergeCell ref="AL2:AL3"/>
    <mergeCell ref="AM2:AO2"/>
    <mergeCell ref="AR2:AS2"/>
    <mergeCell ref="AL23:AL24"/>
    <mergeCell ref="AD2:AF2"/>
    <mergeCell ref="AI2:AJ2"/>
  </mergeCells>
  <phoneticPr fontId="1"/>
  <conditionalFormatting sqref="AP25:AP42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topLeftCell="C1" zoomScale="110" zoomScaleNormal="110" workbookViewId="0">
      <selection activeCell="T39" sqref="T39"/>
    </sheetView>
  </sheetViews>
  <sheetFormatPr defaultColWidth="8.88671875" defaultRowHeight="13.2"/>
  <cols>
    <col min="1" max="1" width="5" style="21" customWidth="1"/>
    <col min="2" max="2" width="10.77734375" style="59" customWidth="1"/>
    <col min="3" max="3" width="9.109375" style="21" bestFit="1" customWidth="1"/>
    <col min="4" max="4" width="8.6640625" style="21" bestFit="1" customWidth="1"/>
    <col min="5" max="5" width="9.109375" style="21" bestFit="1" customWidth="1"/>
    <col min="6" max="6" width="8" style="21" bestFit="1" customWidth="1"/>
    <col min="7" max="7" width="8.88671875" style="21" bestFit="1" customWidth="1"/>
    <col min="8" max="8" width="8" style="21" bestFit="1" customWidth="1"/>
    <col min="9" max="9" width="8.6640625" style="21" bestFit="1" customWidth="1"/>
    <col min="10" max="10" width="7.44140625" style="21" customWidth="1"/>
    <col min="11" max="11" width="9.44140625" style="21" bestFit="1" customWidth="1"/>
    <col min="12" max="12" width="8.77734375" style="21" bestFit="1" customWidth="1"/>
    <col min="13" max="13" width="7.21875" style="21" bestFit="1" customWidth="1"/>
    <col min="14" max="14" width="4.6640625" style="21" bestFit="1" customWidth="1"/>
    <col min="15" max="15" width="7.21875" style="21" bestFit="1" customWidth="1"/>
    <col min="16" max="16" width="8.88671875" style="21" customWidth="1"/>
    <col min="17" max="17" width="8.88671875" style="21" bestFit="1" customWidth="1"/>
    <col min="18" max="18" width="8" style="21" bestFit="1" customWidth="1"/>
    <col min="19" max="19" width="7.77734375" style="21" customWidth="1"/>
    <col min="20" max="20" width="8.88671875" style="21" customWidth="1"/>
    <col min="21" max="16384" width="8.88671875" style="21"/>
  </cols>
  <sheetData>
    <row r="1" spans="1:19" ht="24" customHeight="1" thickBot="1">
      <c r="A1" s="277" t="s">
        <v>81</v>
      </c>
      <c r="B1" s="58"/>
      <c r="C1" s="55" t="s">
        <v>57</v>
      </c>
      <c r="D1" s="53" t="s">
        <v>14</v>
      </c>
      <c r="E1" s="53" t="s">
        <v>16</v>
      </c>
      <c r="F1" s="53" t="s">
        <v>15</v>
      </c>
      <c r="G1" s="53" t="s">
        <v>27</v>
      </c>
      <c r="H1" s="53" t="s">
        <v>17</v>
      </c>
      <c r="I1" s="53" t="s">
        <v>18</v>
      </c>
      <c r="J1" s="53" t="s">
        <v>28</v>
      </c>
      <c r="K1" s="53" t="s">
        <v>36</v>
      </c>
      <c r="L1" s="53" t="s">
        <v>37</v>
      </c>
      <c r="M1" s="53" t="s">
        <v>19</v>
      </c>
      <c r="N1" s="53" t="s">
        <v>20</v>
      </c>
      <c r="O1" s="53" t="s">
        <v>21</v>
      </c>
      <c r="P1" s="53" t="s">
        <v>67</v>
      </c>
      <c r="Q1" s="53" t="s">
        <v>68</v>
      </c>
      <c r="R1" s="53" t="s">
        <v>64</v>
      </c>
      <c r="S1" s="54"/>
    </row>
    <row r="2" spans="1:19">
      <c r="A2" s="278"/>
      <c r="B2" s="67" t="s">
        <v>41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6"/>
    </row>
    <row r="3" spans="1:19">
      <c r="A3" s="278"/>
      <c r="B3" s="92" t="s">
        <v>40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4"/>
      <c r="S3" s="26"/>
    </row>
    <row r="4" spans="1:19">
      <c r="A4" s="278"/>
      <c r="B4" s="70" t="s">
        <v>42</v>
      </c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4"/>
      <c r="S4" s="26"/>
    </row>
    <row r="5" spans="1:19">
      <c r="A5" s="278"/>
      <c r="B5" s="70" t="s">
        <v>46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4"/>
      <c r="S5" s="26"/>
    </row>
    <row r="6" spans="1:19">
      <c r="A6" s="278"/>
      <c r="B6" s="70" t="s">
        <v>55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  <c r="S6" s="26"/>
    </row>
    <row r="7" spans="1:19">
      <c r="A7" s="278"/>
      <c r="B7" s="70" t="s">
        <v>51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4"/>
      <c r="S7" s="26"/>
    </row>
    <row r="8" spans="1:19">
      <c r="A8" s="278"/>
      <c r="B8" s="70" t="s">
        <v>44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  <c r="S8" s="26"/>
    </row>
    <row r="9" spans="1:19">
      <c r="A9" s="278"/>
      <c r="B9" s="70" t="s">
        <v>52</v>
      </c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4"/>
      <c r="S9" s="26"/>
    </row>
    <row r="10" spans="1:19">
      <c r="A10" s="278"/>
      <c r="B10" s="70" t="s">
        <v>45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4"/>
      <c r="S10" s="26"/>
    </row>
    <row r="11" spans="1:19">
      <c r="A11" s="278"/>
      <c r="B11" s="70" t="s">
        <v>48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4"/>
      <c r="S11" s="26"/>
    </row>
    <row r="12" spans="1:19">
      <c r="A12" s="278"/>
      <c r="B12" s="70" t="s">
        <v>47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4"/>
      <c r="S12" s="26"/>
    </row>
    <row r="13" spans="1:19">
      <c r="A13" s="278"/>
      <c r="B13" s="70" t="s">
        <v>50</v>
      </c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4"/>
      <c r="S13" s="26"/>
    </row>
    <row r="14" spans="1:19">
      <c r="A14" s="278"/>
      <c r="B14" s="70" t="s">
        <v>72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4"/>
      <c r="S14" s="26"/>
    </row>
    <row r="15" spans="1:19">
      <c r="A15" s="278"/>
      <c r="B15" s="70" t="s">
        <v>53</v>
      </c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4"/>
      <c r="S15" s="26"/>
    </row>
    <row r="16" spans="1:19">
      <c r="A16" s="278"/>
      <c r="B16" s="70" t="s">
        <v>73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9"/>
    </row>
    <row r="17" spans="1:20" s="46" customFormat="1">
      <c r="A17" s="278"/>
      <c r="B17" s="70" t="s">
        <v>49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9"/>
    </row>
    <row r="18" spans="1:20" s="81" customFormat="1">
      <c r="A18" s="278"/>
      <c r="B18" s="70" t="s">
        <v>79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6"/>
    </row>
    <row r="19" spans="1:20" s="81" customFormat="1" ht="13.8" thickBot="1">
      <c r="A19" s="279"/>
      <c r="B19" s="96" t="s">
        <v>101</v>
      </c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</row>
    <row r="20" spans="1:20" ht="7.5" customHeight="1" thickBot="1"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</row>
    <row r="21" spans="1:20" ht="24" customHeight="1" thickBot="1">
      <c r="A21" s="277" t="s">
        <v>82</v>
      </c>
      <c r="B21" s="58"/>
      <c r="C21" s="55" t="s">
        <v>58</v>
      </c>
      <c r="D21" s="53" t="s">
        <v>22</v>
      </c>
      <c r="E21" s="53" t="s">
        <v>59</v>
      </c>
      <c r="F21" s="53" t="s">
        <v>23</v>
      </c>
      <c r="G21" s="53" t="s">
        <v>60</v>
      </c>
      <c r="H21" s="53" t="s">
        <v>65</v>
      </c>
      <c r="I21" s="53" t="s">
        <v>66</v>
      </c>
      <c r="J21" s="53" t="s">
        <v>83</v>
      </c>
      <c r="K21" s="53"/>
      <c r="L21" s="53"/>
      <c r="M21" s="53"/>
      <c r="N21" s="53"/>
      <c r="O21" s="53"/>
      <c r="P21" s="53"/>
      <c r="Q21" s="53"/>
      <c r="R21" s="53"/>
      <c r="S21" s="56"/>
      <c r="T21" s="29" t="s">
        <v>4</v>
      </c>
    </row>
    <row r="22" spans="1:20">
      <c r="A22" s="278"/>
      <c r="B22" s="67" t="s">
        <v>41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2">
        <f>SUM(C2:S2,C22:S22)</f>
        <v>0</v>
      </c>
    </row>
    <row r="23" spans="1:20">
      <c r="A23" s="278"/>
      <c r="B23" s="92" t="s">
        <v>40</v>
      </c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4"/>
      <c r="S23" s="25"/>
      <c r="T23" s="22">
        <f t="shared" ref="T23:T39" si="0">SUM(C3:S3,C23:S23)</f>
        <v>0</v>
      </c>
    </row>
    <row r="24" spans="1:20">
      <c r="A24" s="278"/>
      <c r="B24" s="70" t="s">
        <v>42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4"/>
      <c r="S24" s="25"/>
      <c r="T24" s="22">
        <f t="shared" si="0"/>
        <v>0</v>
      </c>
    </row>
    <row r="25" spans="1:20">
      <c r="A25" s="278"/>
      <c r="B25" s="70" t="s">
        <v>46</v>
      </c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4"/>
      <c r="S25" s="25"/>
      <c r="T25" s="22">
        <f t="shared" si="0"/>
        <v>0</v>
      </c>
    </row>
    <row r="26" spans="1:20">
      <c r="A26" s="278"/>
      <c r="B26" s="70" t="s">
        <v>55</v>
      </c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4"/>
      <c r="S26" s="25"/>
      <c r="T26" s="22">
        <f t="shared" si="0"/>
        <v>0</v>
      </c>
    </row>
    <row r="27" spans="1:20">
      <c r="A27" s="278"/>
      <c r="B27" s="70" t="s">
        <v>51</v>
      </c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4"/>
      <c r="S27" s="25"/>
      <c r="T27" s="22">
        <f t="shared" si="0"/>
        <v>0</v>
      </c>
    </row>
    <row r="28" spans="1:20">
      <c r="A28" s="278"/>
      <c r="B28" s="70" t="s">
        <v>44</v>
      </c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4"/>
      <c r="S28" s="25"/>
      <c r="T28" s="22">
        <f t="shared" si="0"/>
        <v>0</v>
      </c>
    </row>
    <row r="29" spans="1:20">
      <c r="A29" s="278"/>
      <c r="B29" s="70" t="s">
        <v>52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4"/>
      <c r="S29" s="25"/>
      <c r="T29" s="22">
        <f t="shared" si="0"/>
        <v>0</v>
      </c>
    </row>
    <row r="30" spans="1:20">
      <c r="A30" s="278"/>
      <c r="B30" s="70" t="s">
        <v>45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4"/>
      <c r="S30" s="25"/>
      <c r="T30" s="22">
        <f t="shared" si="0"/>
        <v>0</v>
      </c>
    </row>
    <row r="31" spans="1:20">
      <c r="A31" s="278"/>
      <c r="B31" s="70" t="s">
        <v>48</v>
      </c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4"/>
      <c r="S31" s="25"/>
      <c r="T31" s="22">
        <f t="shared" si="0"/>
        <v>0</v>
      </c>
    </row>
    <row r="32" spans="1:20">
      <c r="A32" s="278"/>
      <c r="B32" s="70" t="s">
        <v>47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4"/>
      <c r="S32" s="25"/>
      <c r="T32" s="22">
        <f t="shared" si="0"/>
        <v>0</v>
      </c>
    </row>
    <row r="33" spans="1:20">
      <c r="A33" s="278"/>
      <c r="B33" s="70" t="s">
        <v>50</v>
      </c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4"/>
      <c r="S33" s="25"/>
      <c r="T33" s="22">
        <f t="shared" si="0"/>
        <v>0</v>
      </c>
    </row>
    <row r="34" spans="1:20">
      <c r="A34" s="278"/>
      <c r="B34" s="70" t="s">
        <v>72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4"/>
      <c r="S34" s="25"/>
      <c r="T34" s="22">
        <f t="shared" si="0"/>
        <v>0</v>
      </c>
    </row>
    <row r="35" spans="1:20">
      <c r="A35" s="278"/>
      <c r="B35" s="70" t="s">
        <v>53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8"/>
      <c r="T35" s="47">
        <f t="shared" si="0"/>
        <v>0</v>
      </c>
    </row>
    <row r="36" spans="1:20">
      <c r="A36" s="278"/>
      <c r="B36" s="70" t="s">
        <v>73</v>
      </c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4"/>
      <c r="S36" s="25"/>
      <c r="T36" s="22">
        <f t="shared" si="0"/>
        <v>0</v>
      </c>
    </row>
    <row r="37" spans="1:20">
      <c r="A37" s="278"/>
      <c r="B37" s="70" t="s">
        <v>49</v>
      </c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8"/>
      <c r="T37" s="47">
        <f t="shared" si="0"/>
        <v>0</v>
      </c>
    </row>
    <row r="38" spans="1:20" s="81" customFormat="1">
      <c r="A38" s="278"/>
      <c r="B38" s="70" t="s">
        <v>79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  <c r="T38" s="22">
        <f t="shared" si="0"/>
        <v>0</v>
      </c>
    </row>
    <row r="39" spans="1:20" s="81" customFormat="1" ht="13.8" thickBot="1">
      <c r="A39" s="279"/>
      <c r="B39" s="96" t="s">
        <v>101</v>
      </c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1"/>
      <c r="T39" s="22">
        <f t="shared" si="0"/>
        <v>0</v>
      </c>
    </row>
  </sheetData>
  <mergeCells count="3">
    <mergeCell ref="B20:T20"/>
    <mergeCell ref="A1:A19"/>
    <mergeCell ref="A21:A39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3"/>
  <sheetViews>
    <sheetView tabSelected="1" zoomScale="70" zoomScaleNormal="70" workbookViewId="0">
      <selection activeCell="J14" sqref="J14"/>
    </sheetView>
  </sheetViews>
  <sheetFormatPr defaultColWidth="16.44140625" defaultRowHeight="27" customHeight="1"/>
  <cols>
    <col min="1" max="1" width="2.21875" style="19" customWidth="1"/>
    <col min="2" max="2" width="8.21875" style="19" customWidth="1"/>
    <col min="3" max="3" width="8.33203125" style="19" customWidth="1"/>
    <col min="4" max="4" width="22.21875" style="19" customWidth="1"/>
    <col min="5" max="5" width="8.88671875" style="19" customWidth="1"/>
    <col min="6" max="6" width="11.109375" style="19" customWidth="1"/>
    <col min="7" max="7" width="6" style="19" customWidth="1"/>
    <col min="8" max="8" width="6.109375" style="19" customWidth="1"/>
    <col min="9" max="10" width="11.109375" style="19" customWidth="1"/>
    <col min="11" max="12" width="6.21875" style="19" bestFit="1" customWidth="1"/>
    <col min="13" max="13" width="11.109375" style="19" customWidth="1"/>
    <col min="14" max="14" width="13.33203125" style="19" customWidth="1"/>
    <col min="15" max="16" width="11.109375" style="19" customWidth="1"/>
    <col min="17" max="17" width="13.77734375" style="19" bestFit="1" customWidth="1"/>
    <col min="18" max="18" width="13.33203125" style="19" customWidth="1"/>
    <col min="19" max="19" width="13.33203125" style="125" customWidth="1"/>
    <col min="20" max="21" width="16.44140625" style="19"/>
    <col min="22" max="22" width="20.6640625" style="19" bestFit="1" customWidth="1"/>
    <col min="23" max="16384" width="16.44140625" style="19"/>
  </cols>
  <sheetData>
    <row r="1" spans="2:21" ht="44.4" customHeight="1" thickBot="1">
      <c r="B1" s="289" t="s">
        <v>61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121"/>
    </row>
    <row r="2" spans="2:21" ht="27" customHeight="1" thickBot="1">
      <c r="B2" s="314" t="s">
        <v>70</v>
      </c>
      <c r="C2" s="295" t="s">
        <v>71</v>
      </c>
      <c r="D2" s="296"/>
      <c r="E2" s="282" t="s">
        <v>33</v>
      </c>
      <c r="F2" s="319" t="s">
        <v>0</v>
      </c>
      <c r="G2" s="320"/>
      <c r="H2" s="320"/>
      <c r="I2" s="321"/>
      <c r="J2" s="301" t="s">
        <v>1</v>
      </c>
      <c r="K2" s="302"/>
      <c r="L2" s="302"/>
      <c r="M2" s="302"/>
      <c r="N2" s="303"/>
      <c r="O2" s="293" t="s">
        <v>99</v>
      </c>
      <c r="P2" s="294"/>
      <c r="Q2" s="306" t="s">
        <v>2</v>
      </c>
      <c r="R2" s="309" t="s">
        <v>3</v>
      </c>
      <c r="S2" s="122"/>
    </row>
    <row r="3" spans="2:21" ht="27" customHeight="1">
      <c r="B3" s="315"/>
      <c r="C3" s="297"/>
      <c r="D3" s="298"/>
      <c r="E3" s="283"/>
      <c r="F3" s="285" t="s">
        <v>56</v>
      </c>
      <c r="G3" s="280" t="s">
        <v>32</v>
      </c>
      <c r="H3" s="280"/>
      <c r="I3" s="287" t="s">
        <v>31</v>
      </c>
      <c r="J3" s="317" t="s">
        <v>56</v>
      </c>
      <c r="K3" s="281" t="s">
        <v>32</v>
      </c>
      <c r="L3" s="281"/>
      <c r="M3" s="312" t="s">
        <v>31</v>
      </c>
      <c r="N3" s="304" t="s">
        <v>63</v>
      </c>
      <c r="O3" s="291" t="s">
        <v>77</v>
      </c>
      <c r="P3" s="291" t="s">
        <v>78</v>
      </c>
      <c r="Q3" s="307"/>
      <c r="R3" s="310"/>
      <c r="S3" s="122"/>
    </row>
    <row r="4" spans="2:21" ht="27" customHeight="1" thickBot="1">
      <c r="B4" s="316"/>
      <c r="C4" s="299"/>
      <c r="D4" s="300"/>
      <c r="E4" s="284"/>
      <c r="F4" s="286"/>
      <c r="G4" s="198" t="s">
        <v>34</v>
      </c>
      <c r="H4" s="198" t="s">
        <v>35</v>
      </c>
      <c r="I4" s="288"/>
      <c r="J4" s="318"/>
      <c r="K4" s="140" t="s">
        <v>34</v>
      </c>
      <c r="L4" s="140" t="s">
        <v>35</v>
      </c>
      <c r="M4" s="313"/>
      <c r="N4" s="305"/>
      <c r="O4" s="292"/>
      <c r="P4" s="292"/>
      <c r="Q4" s="308"/>
      <c r="R4" s="311"/>
      <c r="S4" s="122"/>
    </row>
    <row r="5" spans="2:21" ht="27" customHeight="1">
      <c r="B5" s="62">
        <v>1</v>
      </c>
      <c r="C5" s="64">
        <v>1</v>
      </c>
      <c r="D5" s="134" t="s">
        <v>41</v>
      </c>
      <c r="E5" s="205">
        <f t="shared" ref="E5" si="0">SUM(F5,J5,Q5:R5)</f>
        <v>141</v>
      </c>
      <c r="F5" s="199">
        <f>月例会!AY25</f>
        <v>99</v>
      </c>
      <c r="G5" s="200">
        <f>月例会!AZ25</f>
        <v>7</v>
      </c>
      <c r="H5" s="200">
        <f>月例会!BA25</f>
        <v>1</v>
      </c>
      <c r="I5" s="201">
        <f>月例会!BB25</f>
        <v>0.875</v>
      </c>
      <c r="J5" s="135">
        <f>対抗戦!AM25</f>
        <v>42</v>
      </c>
      <c r="K5" s="136">
        <f>対抗戦!AN25</f>
        <v>6</v>
      </c>
      <c r="L5" s="136">
        <f>対抗戦!AO25</f>
        <v>4</v>
      </c>
      <c r="M5" s="137">
        <f>対抗戦!AP25</f>
        <v>0.6</v>
      </c>
      <c r="N5" s="138">
        <f>対抗戦!AQ25</f>
        <v>0</v>
      </c>
      <c r="O5" s="196">
        <f>SUM(月例会!BC25+対抗戦!AR25)</f>
        <v>3</v>
      </c>
      <c r="P5" s="236">
        <v>112</v>
      </c>
      <c r="Q5" s="139">
        <f>公式戦!T22</f>
        <v>0</v>
      </c>
      <c r="R5" s="139"/>
      <c r="S5" s="120"/>
      <c r="T5" s="52"/>
      <c r="U5" s="52"/>
    </row>
    <row r="6" spans="2:21" ht="27" customHeight="1">
      <c r="B6" s="63">
        <v>3</v>
      </c>
      <c r="C6" s="65">
        <v>2</v>
      </c>
      <c r="D6" s="133" t="s">
        <v>42</v>
      </c>
      <c r="E6" s="206">
        <f>SUM(F6,J6,Q6:R6)</f>
        <v>127</v>
      </c>
      <c r="F6" s="202">
        <f>月例会!AY27</f>
        <v>70</v>
      </c>
      <c r="G6" s="203">
        <f>月例会!AZ27</f>
        <v>6</v>
      </c>
      <c r="H6" s="203">
        <f>月例会!BA27</f>
        <v>2</v>
      </c>
      <c r="I6" s="204">
        <f>月例会!BB27</f>
        <v>0.75</v>
      </c>
      <c r="J6" s="135">
        <f>対抗戦!AM27</f>
        <v>57</v>
      </c>
      <c r="K6" s="136">
        <f>対抗戦!AN27</f>
        <v>7</v>
      </c>
      <c r="L6" s="136">
        <f>対抗戦!AO27</f>
        <v>3</v>
      </c>
      <c r="M6" s="137">
        <f>対抗戦!AP27</f>
        <v>0.7</v>
      </c>
      <c r="N6" s="138">
        <f>対抗戦!AQ27</f>
        <v>0</v>
      </c>
      <c r="O6" s="196">
        <f>SUM(月例会!BC27+対抗戦!AR27)</f>
        <v>1</v>
      </c>
      <c r="P6" s="197">
        <v>102</v>
      </c>
      <c r="Q6" s="20">
        <f>公式戦!T24</f>
        <v>0</v>
      </c>
      <c r="R6" s="20"/>
      <c r="S6" s="120"/>
      <c r="T6" s="50"/>
      <c r="U6" s="50"/>
    </row>
    <row r="7" spans="2:21" ht="27" customHeight="1">
      <c r="B7" s="63">
        <v>2</v>
      </c>
      <c r="C7" s="65">
        <v>3</v>
      </c>
      <c r="D7" s="134" t="s">
        <v>40</v>
      </c>
      <c r="E7" s="206">
        <f t="shared" ref="E7:E22" si="1">SUM(F7,J7,Q7:R7)</f>
        <v>124</v>
      </c>
      <c r="F7" s="202">
        <f>月例会!AY26</f>
        <v>89</v>
      </c>
      <c r="G7" s="203">
        <f>月例会!AZ26</f>
        <v>6</v>
      </c>
      <c r="H7" s="203">
        <f>月例会!BA26</f>
        <v>2</v>
      </c>
      <c r="I7" s="204">
        <f>月例会!BB26</f>
        <v>0.75</v>
      </c>
      <c r="J7" s="135">
        <f>対抗戦!AM26</f>
        <v>35</v>
      </c>
      <c r="K7" s="136">
        <f>対抗戦!AN26</f>
        <v>5</v>
      </c>
      <c r="L7" s="136">
        <f>対抗戦!AO26</f>
        <v>5</v>
      </c>
      <c r="M7" s="137">
        <f>対抗戦!AP26</f>
        <v>0.5</v>
      </c>
      <c r="N7" s="138">
        <f>対抗戦!AQ26</f>
        <v>0</v>
      </c>
      <c r="O7" s="196">
        <f>SUM(月例会!BC26+対抗戦!AR26)</f>
        <v>2</v>
      </c>
      <c r="P7" s="197">
        <v>120</v>
      </c>
      <c r="Q7" s="20">
        <f>公式戦!T23</f>
        <v>0</v>
      </c>
      <c r="R7" s="20"/>
      <c r="S7" s="120"/>
    </row>
    <row r="8" spans="2:21" ht="27" customHeight="1">
      <c r="B8" s="63">
        <v>13</v>
      </c>
      <c r="C8" s="65">
        <v>4</v>
      </c>
      <c r="D8" s="133" t="s">
        <v>72</v>
      </c>
      <c r="E8" s="206">
        <f>SUM(F8,J8,Q8:R8)</f>
        <v>122</v>
      </c>
      <c r="F8" s="202">
        <f>月例会!AY37</f>
        <v>90</v>
      </c>
      <c r="G8" s="203">
        <f>月例会!AZ37</f>
        <v>7</v>
      </c>
      <c r="H8" s="203">
        <f>月例会!BA37</f>
        <v>1</v>
      </c>
      <c r="I8" s="204">
        <f>月例会!BB37</f>
        <v>0.875</v>
      </c>
      <c r="J8" s="135">
        <f>対抗戦!AM37</f>
        <v>32</v>
      </c>
      <c r="K8" s="136">
        <f>対抗戦!AN37</f>
        <v>4</v>
      </c>
      <c r="L8" s="136">
        <f>対抗戦!AO37</f>
        <v>6</v>
      </c>
      <c r="M8" s="137">
        <f>対抗戦!AP37</f>
        <v>0.4</v>
      </c>
      <c r="N8" s="138">
        <f>対抗戦!AQ37</f>
        <v>0</v>
      </c>
      <c r="O8" s="196">
        <f>SUM(月例会!BC37+対抗戦!AR37)</f>
        <v>1</v>
      </c>
      <c r="P8" s="197">
        <v>115</v>
      </c>
      <c r="Q8" s="20">
        <f>公式戦!T34</f>
        <v>0</v>
      </c>
      <c r="R8" s="20"/>
      <c r="S8" s="120"/>
    </row>
    <row r="9" spans="2:21" ht="27" customHeight="1">
      <c r="B9" s="63">
        <v>7</v>
      </c>
      <c r="C9" s="65">
        <v>5</v>
      </c>
      <c r="D9" s="133" t="s">
        <v>44</v>
      </c>
      <c r="E9" s="206">
        <f>SUM(F9,J9,Q9:R9)</f>
        <v>95</v>
      </c>
      <c r="F9" s="202">
        <f>月例会!AY31</f>
        <v>60</v>
      </c>
      <c r="G9" s="203">
        <f>月例会!AZ31</f>
        <v>5</v>
      </c>
      <c r="H9" s="203">
        <f>月例会!BA31</f>
        <v>3</v>
      </c>
      <c r="I9" s="204">
        <f>月例会!BB31</f>
        <v>0.625</v>
      </c>
      <c r="J9" s="135">
        <f>対抗戦!AM31</f>
        <v>35</v>
      </c>
      <c r="K9" s="136">
        <f>対抗戦!AN31</f>
        <v>5</v>
      </c>
      <c r="L9" s="136">
        <f>対抗戦!AO31</f>
        <v>5</v>
      </c>
      <c r="M9" s="137">
        <f>対抗戦!AP31</f>
        <v>0.5</v>
      </c>
      <c r="N9" s="138">
        <f>対抗戦!AQ31</f>
        <v>0</v>
      </c>
      <c r="O9" s="196">
        <f>SUM(月例会!BC31+対抗戦!AR31)</f>
        <v>0</v>
      </c>
      <c r="P9" s="197"/>
      <c r="Q9" s="20">
        <f>公式戦!T28</f>
        <v>0</v>
      </c>
      <c r="R9" s="20"/>
      <c r="S9" s="120"/>
    </row>
    <row r="10" spans="2:21" ht="27" customHeight="1">
      <c r="B10" s="63">
        <v>5</v>
      </c>
      <c r="C10" s="65">
        <v>6</v>
      </c>
      <c r="D10" s="133" t="s">
        <v>55</v>
      </c>
      <c r="E10" s="206">
        <f>SUM(F10,J10,Q10:R10)</f>
        <v>92</v>
      </c>
      <c r="F10" s="202">
        <f>月例会!AY29</f>
        <v>57</v>
      </c>
      <c r="G10" s="203">
        <f>月例会!AZ29</f>
        <v>5</v>
      </c>
      <c r="H10" s="203">
        <f>月例会!BA29</f>
        <v>3</v>
      </c>
      <c r="I10" s="204">
        <f>月例会!BB29</f>
        <v>0.625</v>
      </c>
      <c r="J10" s="135">
        <f>対抗戦!AM29</f>
        <v>35</v>
      </c>
      <c r="K10" s="136">
        <f>対抗戦!AN29</f>
        <v>5</v>
      </c>
      <c r="L10" s="136">
        <f>対抗戦!AO29</f>
        <v>5</v>
      </c>
      <c r="M10" s="137">
        <f>対抗戦!AP29</f>
        <v>0.5</v>
      </c>
      <c r="N10" s="138">
        <f>対抗戦!AQ29</f>
        <v>0</v>
      </c>
      <c r="O10" s="196">
        <f>SUM(月例会!BC29+対抗戦!AR29)</f>
        <v>1</v>
      </c>
      <c r="P10" s="197">
        <v>105</v>
      </c>
      <c r="Q10" s="20">
        <f>公式戦!T26</f>
        <v>0</v>
      </c>
      <c r="R10" s="20"/>
      <c r="S10" s="120"/>
    </row>
    <row r="11" spans="2:21" ht="27" customHeight="1">
      <c r="B11" s="63" t="s">
        <v>80</v>
      </c>
      <c r="C11" s="65">
        <v>7</v>
      </c>
      <c r="D11" s="119" t="s">
        <v>102</v>
      </c>
      <c r="E11" s="206">
        <f t="shared" ref="E11" si="2">SUM(F11,J11,Q11:R11)</f>
        <v>50</v>
      </c>
      <c r="F11" s="202">
        <f>月例会!AY42</f>
        <v>50</v>
      </c>
      <c r="G11" s="203">
        <f>月例会!AZ42</f>
        <v>5</v>
      </c>
      <c r="H11" s="203">
        <f>月例会!BA42</f>
        <v>3</v>
      </c>
      <c r="I11" s="204">
        <f>月例会!BB42</f>
        <v>0.625</v>
      </c>
      <c r="J11" s="229">
        <f>対抗戦!AM42</f>
        <v>0</v>
      </c>
      <c r="K11" s="230">
        <f>対抗戦!AN42</f>
        <v>0</v>
      </c>
      <c r="L11" s="230">
        <f>対抗戦!AO42</f>
        <v>0</v>
      </c>
      <c r="M11" s="231" t="str">
        <f>対抗戦!AP42</f>
        <v>0%</v>
      </c>
      <c r="N11" s="232">
        <f>対抗戦!AQ42</f>
        <v>0</v>
      </c>
      <c r="O11" s="196">
        <f>SUM(月例会!BC42+対抗戦!AR42)</f>
        <v>0</v>
      </c>
      <c r="P11" s="197"/>
      <c r="Q11" s="20">
        <f>公式戦!T39</f>
        <v>0</v>
      </c>
      <c r="R11" s="20"/>
      <c r="S11" s="120"/>
    </row>
    <row r="12" spans="2:21" ht="27" customHeight="1">
      <c r="B12" s="63">
        <v>15</v>
      </c>
      <c r="C12" s="65">
        <v>8</v>
      </c>
      <c r="D12" s="133" t="s">
        <v>73</v>
      </c>
      <c r="E12" s="206">
        <f>SUM(F12,J12,Q12:R12)</f>
        <v>48</v>
      </c>
      <c r="F12" s="202">
        <f>月例会!AY39</f>
        <v>23</v>
      </c>
      <c r="G12" s="203">
        <f>月例会!AZ39</f>
        <v>2</v>
      </c>
      <c r="H12" s="203">
        <f>月例会!BA39</f>
        <v>6</v>
      </c>
      <c r="I12" s="204">
        <f>月例会!BB39</f>
        <v>0.25</v>
      </c>
      <c r="J12" s="135">
        <f>対抗戦!AM39</f>
        <v>25</v>
      </c>
      <c r="K12" s="136">
        <f>対抗戦!AN39</f>
        <v>3</v>
      </c>
      <c r="L12" s="136">
        <f>対抗戦!AO39</f>
        <v>7</v>
      </c>
      <c r="M12" s="137">
        <f>対抗戦!AP39</f>
        <v>0.3</v>
      </c>
      <c r="N12" s="138">
        <f>対抗戦!AQ39</f>
        <v>0</v>
      </c>
      <c r="O12" s="196">
        <f>SUM(月例会!BC39+対抗戦!AR39)</f>
        <v>0</v>
      </c>
      <c r="P12" s="197"/>
      <c r="Q12" s="20">
        <f>公式戦!T36</f>
        <v>0</v>
      </c>
      <c r="R12" s="126"/>
      <c r="S12" s="124"/>
    </row>
    <row r="13" spans="2:21" ht="27" customHeight="1">
      <c r="B13" s="63">
        <v>11</v>
      </c>
      <c r="C13" s="65">
        <v>9</v>
      </c>
      <c r="D13" s="133" t="s">
        <v>47</v>
      </c>
      <c r="E13" s="206">
        <f>SUM(F13,J13,Q13:R13)</f>
        <v>40</v>
      </c>
      <c r="F13" s="202">
        <f>月例会!AY35</f>
        <v>40</v>
      </c>
      <c r="G13" s="203">
        <f>月例会!AZ35</f>
        <v>4</v>
      </c>
      <c r="H13" s="203">
        <f>月例会!BA35</f>
        <v>4</v>
      </c>
      <c r="I13" s="204">
        <f>月例会!BB35</f>
        <v>0.5</v>
      </c>
      <c r="J13" s="135">
        <f>対抗戦!AM35</f>
        <v>0</v>
      </c>
      <c r="K13" s="136">
        <f>対抗戦!AN35</f>
        <v>0</v>
      </c>
      <c r="L13" s="136">
        <f>対抗戦!AO35</f>
        <v>0</v>
      </c>
      <c r="M13" s="137" t="str">
        <f>対抗戦!AP35</f>
        <v>0%</v>
      </c>
      <c r="N13" s="138">
        <f>対抗戦!AQ35</f>
        <v>0</v>
      </c>
      <c r="O13" s="196">
        <f>SUM(月例会!BC35+対抗戦!AR35)</f>
        <v>0</v>
      </c>
      <c r="P13" s="197"/>
      <c r="Q13" s="20">
        <f>公式戦!T32</f>
        <v>0</v>
      </c>
      <c r="R13" s="20"/>
      <c r="S13" s="120"/>
    </row>
    <row r="14" spans="2:21" ht="27" customHeight="1">
      <c r="B14" s="63">
        <v>8</v>
      </c>
      <c r="C14" s="65">
        <v>10</v>
      </c>
      <c r="D14" s="133" t="s">
        <v>52</v>
      </c>
      <c r="E14" s="206">
        <f>SUM(F14,J14,Q14:R14)</f>
        <v>33</v>
      </c>
      <c r="F14" s="202">
        <f>月例会!AY32</f>
        <v>33</v>
      </c>
      <c r="G14" s="203">
        <f>月例会!AZ32</f>
        <v>3</v>
      </c>
      <c r="H14" s="203">
        <f>月例会!BA32</f>
        <v>5</v>
      </c>
      <c r="I14" s="204">
        <f>月例会!BB32</f>
        <v>0.375</v>
      </c>
      <c r="J14" s="135">
        <f>対抗戦!AM32</f>
        <v>0</v>
      </c>
      <c r="K14" s="136">
        <f>対抗戦!AN32</f>
        <v>0</v>
      </c>
      <c r="L14" s="136">
        <f>対抗戦!AO32</f>
        <v>0</v>
      </c>
      <c r="M14" s="137" t="str">
        <f>対抗戦!AP32</f>
        <v>0%</v>
      </c>
      <c r="N14" s="138">
        <f>対抗戦!AQ32</f>
        <v>0</v>
      </c>
      <c r="O14" s="196">
        <f>SUM(月例会!BC32+対抗戦!AR32)</f>
        <v>0</v>
      </c>
      <c r="P14" s="197"/>
      <c r="Q14" s="20">
        <f>公式戦!T29</f>
        <v>0</v>
      </c>
      <c r="R14" s="126"/>
      <c r="S14" s="124"/>
    </row>
    <row r="15" spans="2:21" ht="27" customHeight="1">
      <c r="B15" s="63">
        <v>6</v>
      </c>
      <c r="C15" s="65">
        <v>11</v>
      </c>
      <c r="D15" s="133" t="s">
        <v>51</v>
      </c>
      <c r="E15" s="206">
        <f>SUM(F15,J15,Q15:R15)</f>
        <v>31</v>
      </c>
      <c r="F15" s="202">
        <f>月例会!AY30</f>
        <v>31</v>
      </c>
      <c r="G15" s="203">
        <f>月例会!AZ30</f>
        <v>3</v>
      </c>
      <c r="H15" s="203">
        <f>月例会!BA30</f>
        <v>5</v>
      </c>
      <c r="I15" s="204">
        <f>月例会!BB30</f>
        <v>0.375</v>
      </c>
      <c r="J15" s="135">
        <f>対抗戦!AM30</f>
        <v>0</v>
      </c>
      <c r="K15" s="136">
        <f>対抗戦!AN30</f>
        <v>0</v>
      </c>
      <c r="L15" s="136">
        <f>対抗戦!AO30</f>
        <v>0</v>
      </c>
      <c r="M15" s="137" t="str">
        <f>対抗戦!AP30</f>
        <v>0%</v>
      </c>
      <c r="N15" s="138">
        <f>対抗戦!AQ30</f>
        <v>0</v>
      </c>
      <c r="O15" s="196">
        <f>SUM(月例会!BC30+対抗戦!AR30)</f>
        <v>0</v>
      </c>
      <c r="P15" s="197"/>
      <c r="Q15" s="20">
        <f>公式戦!T27</f>
        <v>0</v>
      </c>
      <c r="R15" s="20"/>
      <c r="S15" s="120"/>
    </row>
    <row r="16" spans="2:21" ht="27" customHeight="1">
      <c r="B16" s="63">
        <v>4</v>
      </c>
      <c r="C16" s="65">
        <v>12</v>
      </c>
      <c r="D16" s="133" t="s">
        <v>46</v>
      </c>
      <c r="E16" s="206">
        <f t="shared" si="1"/>
        <v>30</v>
      </c>
      <c r="F16" s="202">
        <f>月例会!AY28</f>
        <v>30</v>
      </c>
      <c r="G16" s="203">
        <f>月例会!AZ28</f>
        <v>3</v>
      </c>
      <c r="H16" s="203">
        <f>月例会!BA28</f>
        <v>5</v>
      </c>
      <c r="I16" s="204">
        <f>月例会!BB28</f>
        <v>0.375</v>
      </c>
      <c r="J16" s="135">
        <f>対抗戦!AM28</f>
        <v>0</v>
      </c>
      <c r="K16" s="136">
        <f>対抗戦!AN28</f>
        <v>0</v>
      </c>
      <c r="L16" s="136">
        <f>対抗戦!AO28</f>
        <v>0</v>
      </c>
      <c r="M16" s="137" t="str">
        <f>対抗戦!AP28</f>
        <v>0%</v>
      </c>
      <c r="N16" s="138">
        <f>対抗戦!AQ28</f>
        <v>0</v>
      </c>
      <c r="O16" s="196">
        <f>SUM(月例会!BC28+対抗戦!AR28)</f>
        <v>0</v>
      </c>
      <c r="P16" s="197"/>
      <c r="Q16" s="20">
        <f>公式戦!T25</f>
        <v>0</v>
      </c>
      <c r="R16" s="20"/>
      <c r="S16" s="120"/>
    </row>
    <row r="17" spans="2:20" ht="27" customHeight="1">
      <c r="B17" s="63">
        <v>9</v>
      </c>
      <c r="C17" s="65">
        <v>13</v>
      </c>
      <c r="D17" s="133" t="s">
        <v>45</v>
      </c>
      <c r="E17" s="206">
        <f t="shared" si="1"/>
        <v>24</v>
      </c>
      <c r="F17" s="202">
        <f>月例会!AY33</f>
        <v>24</v>
      </c>
      <c r="G17" s="203">
        <f>月例会!AZ33</f>
        <v>2</v>
      </c>
      <c r="H17" s="203">
        <f>月例会!BA33</f>
        <v>6</v>
      </c>
      <c r="I17" s="204">
        <f>月例会!BB33</f>
        <v>0.25</v>
      </c>
      <c r="J17" s="135">
        <f>対抗戦!AM33</f>
        <v>0</v>
      </c>
      <c r="K17" s="136">
        <f>対抗戦!AN33</f>
        <v>0</v>
      </c>
      <c r="L17" s="136">
        <f>対抗戦!AO33</f>
        <v>0</v>
      </c>
      <c r="M17" s="137" t="str">
        <f>対抗戦!AP33</f>
        <v>0%</v>
      </c>
      <c r="N17" s="138">
        <f>対抗戦!AQ33</f>
        <v>0</v>
      </c>
      <c r="O17" s="196">
        <f>SUM(月例会!BC33+対抗戦!AR33)</f>
        <v>0</v>
      </c>
      <c r="P17" s="197"/>
      <c r="Q17" s="20">
        <f>公式戦!T30</f>
        <v>0</v>
      </c>
      <c r="R17" s="20"/>
      <c r="S17" s="120"/>
      <c r="T17" s="51"/>
    </row>
    <row r="18" spans="2:20" ht="27" customHeight="1">
      <c r="B18" s="63">
        <v>14</v>
      </c>
      <c r="C18" s="65">
        <v>14</v>
      </c>
      <c r="D18" s="133" t="s">
        <v>53</v>
      </c>
      <c r="E18" s="206">
        <f>SUM(F18,J18,Q18:R18)</f>
        <v>22</v>
      </c>
      <c r="F18" s="202">
        <f>月例会!AY38</f>
        <v>22</v>
      </c>
      <c r="G18" s="203">
        <f>月例会!AZ38</f>
        <v>2</v>
      </c>
      <c r="H18" s="203">
        <f>月例会!BA38</f>
        <v>6</v>
      </c>
      <c r="I18" s="204">
        <f>月例会!BB38</f>
        <v>0.25</v>
      </c>
      <c r="J18" s="135">
        <f>対抗戦!AM38</f>
        <v>0</v>
      </c>
      <c r="K18" s="136">
        <f>対抗戦!AN38</f>
        <v>0</v>
      </c>
      <c r="L18" s="136">
        <f>対抗戦!AO38</f>
        <v>0</v>
      </c>
      <c r="M18" s="137" t="str">
        <f>対抗戦!AP38</f>
        <v>0%</v>
      </c>
      <c r="N18" s="138">
        <f>対抗戦!AQ38</f>
        <v>0</v>
      </c>
      <c r="O18" s="196">
        <f>SUM(月例会!BC38+対抗戦!AR38)</f>
        <v>0</v>
      </c>
      <c r="P18" s="197"/>
      <c r="Q18" s="20">
        <f>公式戦!T35</f>
        <v>0</v>
      </c>
      <c r="R18" s="20"/>
      <c r="S18" s="120"/>
    </row>
    <row r="19" spans="2:20" ht="27" customHeight="1">
      <c r="B19" s="63">
        <v>16</v>
      </c>
      <c r="C19" s="65">
        <v>15</v>
      </c>
      <c r="D19" s="133" t="s">
        <v>49</v>
      </c>
      <c r="E19" s="206">
        <f>SUM(F19,J19,Q19:R19)</f>
        <v>16</v>
      </c>
      <c r="F19" s="202">
        <f>月例会!AY40</f>
        <v>16</v>
      </c>
      <c r="G19" s="203">
        <f>月例会!AZ40</f>
        <v>1</v>
      </c>
      <c r="H19" s="203">
        <f>月例会!BA40</f>
        <v>7</v>
      </c>
      <c r="I19" s="204">
        <f>月例会!BB40</f>
        <v>0.125</v>
      </c>
      <c r="J19" s="135">
        <f>対抗戦!AM40</f>
        <v>0</v>
      </c>
      <c r="K19" s="136">
        <f>対抗戦!AN40</f>
        <v>0</v>
      </c>
      <c r="L19" s="136">
        <f>対抗戦!AO40</f>
        <v>0</v>
      </c>
      <c r="M19" s="137" t="str">
        <f>対抗戦!AP40</f>
        <v>0%</v>
      </c>
      <c r="N19" s="138">
        <f>対抗戦!AQ40</f>
        <v>0</v>
      </c>
      <c r="O19" s="196">
        <f>SUM(月例会!BC40+対抗戦!AR40)</f>
        <v>0</v>
      </c>
      <c r="P19" s="197"/>
      <c r="Q19" s="20">
        <f>公式戦!T37</f>
        <v>0</v>
      </c>
      <c r="R19" s="126"/>
      <c r="S19" s="124"/>
    </row>
    <row r="20" spans="2:20" ht="27" customHeight="1">
      <c r="B20" s="63">
        <v>10</v>
      </c>
      <c r="C20" s="65">
        <v>16</v>
      </c>
      <c r="D20" s="133" t="s">
        <v>48</v>
      </c>
      <c r="E20" s="206">
        <f t="shared" si="1"/>
        <v>15</v>
      </c>
      <c r="F20" s="202">
        <f>月例会!AY34</f>
        <v>15</v>
      </c>
      <c r="G20" s="203">
        <f>月例会!AZ34</f>
        <v>1</v>
      </c>
      <c r="H20" s="203">
        <f>月例会!BA34</f>
        <v>7</v>
      </c>
      <c r="I20" s="204">
        <f>月例会!BB34</f>
        <v>0.125</v>
      </c>
      <c r="J20" s="135">
        <f>対抗戦!AM34</f>
        <v>0</v>
      </c>
      <c r="K20" s="136">
        <f>対抗戦!AN34</f>
        <v>0</v>
      </c>
      <c r="L20" s="136">
        <f>対抗戦!AO34</f>
        <v>0</v>
      </c>
      <c r="M20" s="137" t="str">
        <f>対抗戦!AP34</f>
        <v>0%</v>
      </c>
      <c r="N20" s="138">
        <f>対抗戦!AQ34</f>
        <v>0</v>
      </c>
      <c r="O20" s="196">
        <f>SUM(月例会!BC34+対抗戦!AR34)</f>
        <v>0</v>
      </c>
      <c r="P20" s="197"/>
      <c r="Q20" s="20">
        <f>公式戦!T31</f>
        <v>0</v>
      </c>
      <c r="R20" s="20"/>
      <c r="S20" s="120"/>
    </row>
    <row r="21" spans="2:20" ht="27" customHeight="1">
      <c r="B21" s="63">
        <v>12</v>
      </c>
      <c r="C21" s="65">
        <v>17</v>
      </c>
      <c r="D21" s="133" t="s">
        <v>50</v>
      </c>
      <c r="E21" s="206">
        <f t="shared" si="1"/>
        <v>0</v>
      </c>
      <c r="F21" s="202">
        <f>月例会!AY36</f>
        <v>0</v>
      </c>
      <c r="G21" s="203">
        <f>月例会!AZ36</f>
        <v>0</v>
      </c>
      <c r="H21" s="203">
        <f>月例会!BA36</f>
        <v>0</v>
      </c>
      <c r="I21" s="204" t="str">
        <f>月例会!BB36</f>
        <v>0%</v>
      </c>
      <c r="J21" s="135">
        <f>対抗戦!AM36</f>
        <v>0</v>
      </c>
      <c r="K21" s="136">
        <f>対抗戦!AN36</f>
        <v>0</v>
      </c>
      <c r="L21" s="136">
        <f>対抗戦!AO36</f>
        <v>0</v>
      </c>
      <c r="M21" s="137" t="str">
        <f>対抗戦!AP36</f>
        <v>0%</v>
      </c>
      <c r="N21" s="138">
        <f>対抗戦!AQ36</f>
        <v>0</v>
      </c>
      <c r="O21" s="196">
        <f>SUM(月例会!BC36+対抗戦!AR36)</f>
        <v>0</v>
      </c>
      <c r="P21" s="197"/>
      <c r="Q21" s="20">
        <f>公式戦!T33</f>
        <v>0</v>
      </c>
      <c r="R21" s="20"/>
      <c r="S21" s="120"/>
    </row>
    <row r="22" spans="2:20" ht="27" customHeight="1">
      <c r="B22" s="63" t="s">
        <v>80</v>
      </c>
      <c r="C22" s="65">
        <v>17</v>
      </c>
      <c r="D22" s="119" t="s">
        <v>79</v>
      </c>
      <c r="E22" s="206">
        <f t="shared" si="1"/>
        <v>0</v>
      </c>
      <c r="F22" s="202">
        <f>月例会!AY41</f>
        <v>0</v>
      </c>
      <c r="G22" s="203">
        <f>月例会!AZ41</f>
        <v>0</v>
      </c>
      <c r="H22" s="203">
        <f>月例会!BA41</f>
        <v>0</v>
      </c>
      <c r="I22" s="204" t="str">
        <f>月例会!BB41</f>
        <v>0%</v>
      </c>
      <c r="J22" s="135">
        <f>対抗戦!AM41</f>
        <v>0</v>
      </c>
      <c r="K22" s="136">
        <f>対抗戦!AN41</f>
        <v>0</v>
      </c>
      <c r="L22" s="136">
        <f>対抗戦!AO41</f>
        <v>0</v>
      </c>
      <c r="M22" s="137" t="str">
        <f>対抗戦!AP41</f>
        <v>0%</v>
      </c>
      <c r="N22" s="138">
        <f>対抗戦!AQ41</f>
        <v>0</v>
      </c>
      <c r="O22" s="196">
        <f>SUM(月例会!BC41+対抗戦!AR41)</f>
        <v>0</v>
      </c>
      <c r="P22" s="197"/>
      <c r="Q22" s="20">
        <f>公式戦!T38</f>
        <v>0</v>
      </c>
      <c r="R22" s="20"/>
      <c r="S22" s="120"/>
    </row>
    <row r="23" spans="2:20" ht="27" customHeight="1">
      <c r="B23" s="290" t="s">
        <v>76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123"/>
    </row>
  </sheetData>
  <sortState ref="B1:P21">
    <sortCondition descending="1" ref="E5:E20"/>
  </sortState>
  <mergeCells count="19">
    <mergeCell ref="B1:R1"/>
    <mergeCell ref="B23:R23"/>
    <mergeCell ref="P3:P4"/>
    <mergeCell ref="O3:O4"/>
    <mergeCell ref="O2:P2"/>
    <mergeCell ref="C2:D4"/>
    <mergeCell ref="J2:N2"/>
    <mergeCell ref="N3:N4"/>
    <mergeCell ref="Q2:Q4"/>
    <mergeCell ref="R2:R4"/>
    <mergeCell ref="M3:M4"/>
    <mergeCell ref="B2:B4"/>
    <mergeCell ref="J3:J4"/>
    <mergeCell ref="F2:I2"/>
    <mergeCell ref="G3:H3"/>
    <mergeCell ref="K3:L3"/>
    <mergeCell ref="E2:E4"/>
    <mergeCell ref="F3:F4"/>
    <mergeCell ref="I3:I4"/>
  </mergeCells>
  <phoneticPr fontId="1"/>
  <conditionalFormatting sqref="I5:I22 M5:M22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2017-01-15T14:21:36Z</dcterms:modified>
</cp:coreProperties>
</file>